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040" activeTab="0"/>
  </bookViews>
  <sheets>
    <sheet name="예산안" sheetId="1" r:id="rId1"/>
  </sheets>
  <definedNames>
    <definedName name="_xlnm.Print_Area" localSheetId="0">'예산안'!$A$1:$K$109</definedName>
  </definedNames>
  <calcPr fullCalcOnLoad="1"/>
</workbook>
</file>

<file path=xl/sharedStrings.xml><?xml version="1.0" encoding="utf-8"?>
<sst xmlns="http://schemas.openxmlformats.org/spreadsheetml/2006/main" count="123" uniqueCount="93">
  <si>
    <t>계 정 과 목</t>
  </si>
  <si>
    <t xml:space="preserve">관 </t>
  </si>
  <si>
    <t xml:space="preserve">항 </t>
  </si>
  <si>
    <t>목</t>
  </si>
  <si>
    <t>전 입 금</t>
  </si>
  <si>
    <t>법인전입금</t>
  </si>
  <si>
    <t>이 월 금</t>
  </si>
  <si>
    <t>잡 수 입</t>
  </si>
  <si>
    <t>기타잡수입</t>
  </si>
  <si>
    <t>계</t>
  </si>
  <si>
    <t>사 무 비</t>
  </si>
  <si>
    <t>인 건 비</t>
  </si>
  <si>
    <t>업무추진비</t>
  </si>
  <si>
    <t>기관운영비</t>
  </si>
  <si>
    <t>직책보조비</t>
  </si>
  <si>
    <t>회 의 비</t>
  </si>
  <si>
    <t>운 영 비</t>
  </si>
  <si>
    <t>여 비</t>
  </si>
  <si>
    <t>공공요금</t>
  </si>
  <si>
    <t>제세공과금</t>
  </si>
  <si>
    <t>기타운영비</t>
  </si>
  <si>
    <t>시설비</t>
  </si>
  <si>
    <t>시 설 비</t>
  </si>
  <si>
    <t>자산취득비</t>
  </si>
  <si>
    <t>차 량 비</t>
  </si>
  <si>
    <t>일반사업비</t>
  </si>
  <si>
    <t>잡 지 출</t>
  </si>
  <si>
    <t>비고</t>
  </si>
  <si>
    <t>보조금수입</t>
  </si>
  <si>
    <t xml:space="preserve">(단위 : 원) </t>
  </si>
  <si>
    <t>퇴직금 및 
퇴직적립금</t>
  </si>
  <si>
    <t>기타후생경비</t>
  </si>
  <si>
    <t>자원봉사자
활동비</t>
  </si>
  <si>
    <t>급 여</t>
  </si>
  <si>
    <t>증감
(B-A)</t>
  </si>
  <si>
    <t>기타예금
이자수입</t>
  </si>
  <si>
    <t>Ⅰ. 세 입</t>
  </si>
  <si>
    <t>Ⅱ.세 출</t>
  </si>
  <si>
    <t>수용비 
및 수수료</t>
  </si>
  <si>
    <t>재산조성비</t>
  </si>
  <si>
    <t>시설장비
유지비</t>
  </si>
  <si>
    <t>사업비</t>
  </si>
  <si>
    <t>사회복지법인           복지재단</t>
  </si>
  <si>
    <t>일용잡급</t>
  </si>
  <si>
    <t>보조금수입</t>
  </si>
  <si>
    <t>국고보조금</t>
  </si>
  <si>
    <t>시·도보조금</t>
  </si>
  <si>
    <t>시·군·보조금</t>
  </si>
  <si>
    <t>기타보조금</t>
  </si>
  <si>
    <t>지정후원금</t>
  </si>
  <si>
    <t>정기후원금</t>
  </si>
  <si>
    <t>특별후원금</t>
  </si>
  <si>
    <t>기타후원금</t>
  </si>
  <si>
    <t>법인전입금
(후원금)</t>
  </si>
  <si>
    <t>예수금회계등
전입금</t>
  </si>
  <si>
    <t>전년도이월금</t>
  </si>
  <si>
    <t>전년도이월금
(후원금)</t>
  </si>
  <si>
    <t>이월사업비</t>
  </si>
  <si>
    <t>불용품매각대</t>
  </si>
  <si>
    <t>본예산
(A)</t>
  </si>
  <si>
    <t>추경예산
(B)</t>
  </si>
  <si>
    <t>추경예산
(B)</t>
  </si>
  <si>
    <t>제 수 당</t>
  </si>
  <si>
    <t>사회보험
부담금</t>
  </si>
  <si>
    <t>직원연수 
및 교육비</t>
  </si>
  <si>
    <t>출판 및 
홍보사업비</t>
  </si>
  <si>
    <t>후원자개발
관리비</t>
  </si>
  <si>
    <t>전 출 금</t>
  </si>
  <si>
    <t>예수금회계 등
전출금</t>
  </si>
  <si>
    <t>예비비 및
기타</t>
  </si>
  <si>
    <t>예 비 비</t>
  </si>
  <si>
    <t>반 환 금</t>
  </si>
  <si>
    <t>연료비</t>
  </si>
  <si>
    <t>요보호 대상자관리 및 지원</t>
  </si>
  <si>
    <t>가사서비스</t>
  </si>
  <si>
    <t>정서서비스</t>
  </si>
  <si>
    <t>결연서비스</t>
  </si>
  <si>
    <t>의료서비스</t>
  </si>
  <si>
    <t>자립지원서비스</t>
  </si>
  <si>
    <t>남구장애인재가복지봉사</t>
  </si>
  <si>
    <t>사회복지법인            복지재단</t>
  </si>
  <si>
    <t>6월 현재실적</t>
  </si>
  <si>
    <t>6월 현재실적</t>
  </si>
  <si>
    <t>지정후원금</t>
  </si>
  <si>
    <t>후원금수입</t>
  </si>
  <si>
    <t>비지정후원금</t>
  </si>
  <si>
    <t>인사이동에 따른 감액</t>
  </si>
  <si>
    <t>원장 직책보조비 감액</t>
  </si>
  <si>
    <t>보조금 실계상</t>
  </si>
  <si>
    <t>각종 위원회 
개최 및 활동비</t>
  </si>
  <si>
    <t>각종 위원회 활성화를 
위한 계정과목 추가</t>
  </si>
  <si>
    <t>인건비 확정내시 및
인사이동(호봉차)에 따른 
감액</t>
  </si>
  <si>
    <t>더불어남구장애인재가복지봉사 2013년 추가경정예산서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</si>
</sst>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Black]\△#,##0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2"/>
      <color indexed="8"/>
      <name val="굴림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10"/>
      <color indexed="8"/>
      <name val="굴림"/>
      <family val="3"/>
    </font>
    <font>
      <b/>
      <sz val="14"/>
      <color indexed="8"/>
      <name val="굴림"/>
      <family val="3"/>
    </font>
    <font>
      <b/>
      <sz val="15"/>
      <color indexed="8"/>
      <name val="굴림"/>
      <family val="3"/>
    </font>
    <font>
      <sz val="10"/>
      <color indexed="8"/>
      <name val="굴림"/>
      <family val="3"/>
    </font>
    <font>
      <b/>
      <sz val="12"/>
      <color indexed="8"/>
      <name val="맑은 고딕"/>
      <family val="3"/>
    </font>
    <font>
      <sz val="14"/>
      <color indexed="8"/>
      <name val="굴림"/>
      <family val="3"/>
    </font>
    <font>
      <b/>
      <sz val="16"/>
      <color indexed="8"/>
      <name val="굴림"/>
      <family val="3"/>
    </font>
    <font>
      <sz val="14"/>
      <color indexed="8"/>
      <name val="맑은 고딕"/>
      <family val="3"/>
    </font>
    <font>
      <b/>
      <sz val="16"/>
      <color indexed="8"/>
      <name val="맑은 고딕"/>
      <family val="3"/>
    </font>
    <font>
      <b/>
      <sz val="26"/>
      <color indexed="8"/>
      <name val="굴림"/>
      <family val="3"/>
    </font>
    <font>
      <sz val="26"/>
      <color indexed="8"/>
      <name val="굴림"/>
      <family val="3"/>
    </font>
    <font>
      <b/>
      <sz val="15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굴림"/>
      <family val="3"/>
    </font>
    <font>
      <b/>
      <sz val="22"/>
      <color rgb="FF000000"/>
      <name val="굴림"/>
      <family val="3"/>
    </font>
    <font>
      <sz val="11"/>
      <color theme="1"/>
      <name val="굴림"/>
      <family val="3"/>
    </font>
    <font>
      <b/>
      <sz val="10"/>
      <color rgb="FF000000"/>
      <name val="굴림"/>
      <family val="3"/>
    </font>
    <font>
      <b/>
      <sz val="12"/>
      <color rgb="FF000000"/>
      <name val="굴림"/>
      <family val="3"/>
    </font>
    <font>
      <b/>
      <sz val="14"/>
      <color rgb="FF000000"/>
      <name val="굴림"/>
      <family val="3"/>
    </font>
    <font>
      <b/>
      <sz val="15"/>
      <color rgb="FF000000"/>
      <name val="굴림"/>
      <family val="3"/>
    </font>
    <font>
      <b/>
      <sz val="10"/>
      <color theme="1"/>
      <name val="굴림"/>
      <family val="3"/>
    </font>
    <font>
      <b/>
      <sz val="11"/>
      <color rgb="FF000000"/>
      <name val="굴림"/>
      <family val="3"/>
    </font>
    <font>
      <sz val="10"/>
      <color theme="1"/>
      <name val="굴림"/>
      <family val="3"/>
    </font>
    <font>
      <b/>
      <sz val="12"/>
      <color theme="1"/>
      <name val="굴림"/>
      <family val="3"/>
    </font>
    <font>
      <b/>
      <sz val="12"/>
      <color theme="1"/>
      <name val="Calibri"/>
      <family val="3"/>
    </font>
    <font>
      <b/>
      <sz val="16"/>
      <color rgb="FF000000"/>
      <name val="굴림"/>
      <family val="3"/>
    </font>
    <font>
      <b/>
      <sz val="14"/>
      <color theme="1"/>
      <name val="굴림"/>
      <family val="3"/>
    </font>
    <font>
      <sz val="14"/>
      <color theme="1"/>
      <name val="굴림"/>
      <family val="3"/>
    </font>
    <font>
      <sz val="14"/>
      <color theme="1"/>
      <name val="Calibri"/>
      <family val="3"/>
    </font>
    <font>
      <b/>
      <sz val="15"/>
      <color theme="1"/>
      <name val="굴림"/>
      <family val="3"/>
    </font>
    <font>
      <b/>
      <sz val="26"/>
      <color rgb="FF000000"/>
      <name val="굴림"/>
      <family val="3"/>
    </font>
    <font>
      <sz val="26"/>
      <color theme="1"/>
      <name val="굴림"/>
      <family val="3"/>
    </font>
    <font>
      <b/>
      <sz val="15"/>
      <color theme="1"/>
      <name val="Calibri"/>
      <family val="3"/>
    </font>
    <font>
      <b/>
      <sz val="16"/>
      <color theme="1"/>
      <name val="굴림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Font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right" vertical="center"/>
    </xf>
    <xf numFmtId="176" fontId="54" fillId="0" borderId="0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justify" vertical="center" wrapText="1"/>
    </xf>
    <xf numFmtId="176" fontId="51" fillId="0" borderId="0" xfId="0" applyNumberFormat="1" applyFont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5" fillId="0" borderId="0" xfId="0" applyNumberFormat="1" applyFont="1" applyFill="1" applyAlignment="1">
      <alignment horizontal="justify" vertical="center"/>
    </xf>
    <xf numFmtId="176" fontId="56" fillId="0" borderId="0" xfId="0" applyNumberFormat="1" applyFont="1" applyFill="1" applyBorder="1" applyAlignment="1">
      <alignment horizontal="right" vertical="center" wrapText="1"/>
    </xf>
    <xf numFmtId="176" fontId="56" fillId="0" borderId="0" xfId="0" applyNumberFormat="1" applyFont="1" applyFill="1" applyBorder="1" applyAlignment="1">
      <alignment horizontal="justify" vertical="center" wrapText="1"/>
    </xf>
    <xf numFmtId="176" fontId="57" fillId="0" borderId="0" xfId="0" applyNumberFormat="1" applyFont="1" applyFill="1" applyBorder="1" applyAlignment="1">
      <alignment horizontal="left" vertical="center" wrapText="1"/>
    </xf>
    <xf numFmtId="176" fontId="51" fillId="0" borderId="0" xfId="0" applyNumberFormat="1" applyFont="1" applyFill="1" applyBorder="1" applyAlignment="1">
      <alignment horizontal="left" vertical="center" wrapText="1"/>
    </xf>
    <xf numFmtId="176" fontId="54" fillId="0" borderId="0" xfId="0" applyNumberFormat="1" applyFont="1" applyFill="1" applyBorder="1" applyAlignment="1">
      <alignment vertical="center" wrapText="1"/>
    </xf>
    <xf numFmtId="176" fontId="58" fillId="0" borderId="0" xfId="0" applyNumberFormat="1" applyFont="1" applyFill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6" fontId="56" fillId="0" borderId="0" xfId="0" applyNumberFormat="1" applyFont="1" applyFill="1" applyBorder="1" applyAlignment="1">
      <alignment horizontal="left" vertical="center" wrapText="1"/>
    </xf>
    <xf numFmtId="176" fontId="59" fillId="0" borderId="0" xfId="0" applyNumberFormat="1" applyFont="1" applyFill="1" applyBorder="1" applyAlignment="1">
      <alignment horizontal="right" vertical="center" wrapText="1"/>
    </xf>
    <xf numFmtId="176" fontId="51" fillId="0" borderId="0" xfId="0" applyNumberFormat="1" applyFont="1" applyBorder="1" applyAlignment="1">
      <alignment vertical="center"/>
    </xf>
    <xf numFmtId="176" fontId="59" fillId="0" borderId="0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176" fontId="60" fillId="0" borderId="0" xfId="0" applyNumberFormat="1" applyFont="1" applyBorder="1" applyAlignment="1">
      <alignment horizontal="left" vertical="center" wrapText="1"/>
    </xf>
    <xf numFmtId="176" fontId="60" fillId="0" borderId="0" xfId="0" applyNumberFormat="1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6" fontId="63" fillId="0" borderId="0" xfId="0" applyNumberFormat="1" applyFont="1" applyFill="1" applyBorder="1" applyAlignment="1">
      <alignment horizontal="left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176" fontId="64" fillId="0" borderId="12" xfId="0" applyNumberFormat="1" applyFont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right" vertical="center" wrapText="1"/>
    </xf>
    <xf numFmtId="176" fontId="56" fillId="0" borderId="13" xfId="0" applyNumberFormat="1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vertical="center" wrapText="1"/>
    </xf>
    <xf numFmtId="176" fontId="56" fillId="0" borderId="14" xfId="0" applyNumberFormat="1" applyFont="1" applyFill="1" applyBorder="1" applyAlignment="1">
      <alignment horizontal="center" vertical="center" wrapText="1"/>
    </xf>
    <xf numFmtId="176" fontId="64" fillId="0" borderId="14" xfId="0" applyNumberFormat="1" applyFont="1" applyBorder="1" applyAlignment="1">
      <alignment horizontal="center" vertical="center" wrapText="1"/>
    </xf>
    <xf numFmtId="176" fontId="56" fillId="0" borderId="14" xfId="0" applyNumberFormat="1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176" fontId="56" fillId="0" borderId="15" xfId="0" applyNumberFormat="1" applyFont="1" applyFill="1" applyBorder="1" applyAlignment="1">
      <alignment horizontal="center" vertical="center" wrapText="1"/>
    </xf>
    <xf numFmtId="176" fontId="56" fillId="0" borderId="16" xfId="0" applyNumberFormat="1" applyFont="1" applyFill="1" applyBorder="1" applyAlignment="1">
      <alignment horizontal="center" vertical="center" wrapText="1"/>
    </xf>
    <xf numFmtId="176" fontId="56" fillId="0" borderId="17" xfId="0" applyNumberFormat="1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176" fontId="56" fillId="0" borderId="18" xfId="0" applyNumberFormat="1" applyFont="1" applyFill="1" applyBorder="1" applyAlignment="1">
      <alignment horizontal="center" vertical="center" wrapText="1"/>
    </xf>
    <xf numFmtId="176" fontId="56" fillId="0" borderId="18" xfId="0" applyNumberFormat="1" applyFont="1" applyFill="1" applyBorder="1" applyAlignment="1">
      <alignment horizontal="right" vertical="center" wrapText="1"/>
    </xf>
    <xf numFmtId="176" fontId="57" fillId="0" borderId="19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176" fontId="56" fillId="0" borderId="20" xfId="0" applyNumberFormat="1" applyFont="1" applyFill="1" applyBorder="1" applyAlignment="1">
      <alignment horizontal="center" vertical="center" wrapText="1"/>
    </xf>
    <xf numFmtId="176" fontId="64" fillId="0" borderId="13" xfId="0" applyNumberFormat="1" applyFont="1" applyBorder="1" applyAlignment="1">
      <alignment vertical="center"/>
    </xf>
    <xf numFmtId="176" fontId="64" fillId="0" borderId="15" xfId="0" applyNumberFormat="1" applyFont="1" applyBorder="1" applyAlignment="1">
      <alignment horizontal="center" vertical="center" wrapText="1"/>
    </xf>
    <xf numFmtId="176" fontId="56" fillId="0" borderId="15" xfId="0" applyNumberFormat="1" applyFont="1" applyFill="1" applyBorder="1" applyAlignment="1">
      <alignment horizontal="right" vertical="center" wrapText="1"/>
    </xf>
    <xf numFmtId="176" fontId="64" fillId="0" borderId="17" xfId="0" applyNumberFormat="1" applyFont="1" applyBorder="1" applyAlignment="1">
      <alignment horizontal="center" vertical="center" wrapText="1"/>
    </xf>
    <xf numFmtId="176" fontId="56" fillId="0" borderId="21" xfId="0" applyNumberFormat="1" applyFont="1" applyFill="1" applyBorder="1" applyAlignment="1">
      <alignment horizontal="center" vertical="center" wrapText="1"/>
    </xf>
    <xf numFmtId="176" fontId="64" fillId="0" borderId="20" xfId="0" applyNumberFormat="1" applyFont="1" applyBorder="1" applyAlignment="1">
      <alignment horizontal="center" vertical="center" wrapText="1"/>
    </xf>
    <xf numFmtId="176" fontId="56" fillId="0" borderId="20" xfId="0" applyNumberFormat="1" applyFont="1" applyFill="1" applyBorder="1" applyAlignment="1">
      <alignment horizontal="right" vertical="center" wrapText="1"/>
    </xf>
    <xf numFmtId="176" fontId="64" fillId="0" borderId="15" xfId="0" applyNumberFormat="1" applyFont="1" applyBorder="1" applyAlignment="1">
      <alignment horizontal="center" vertical="center"/>
    </xf>
    <xf numFmtId="176" fontId="56" fillId="0" borderId="21" xfId="0" applyNumberFormat="1" applyFont="1" applyFill="1" applyBorder="1" applyAlignment="1">
      <alignment horizontal="right" vertical="center" wrapText="1"/>
    </xf>
    <xf numFmtId="176" fontId="64" fillId="0" borderId="18" xfId="0" applyNumberFormat="1" applyFont="1" applyBorder="1" applyAlignment="1">
      <alignment horizontal="center" vertical="center"/>
    </xf>
    <xf numFmtId="176" fontId="56" fillId="0" borderId="22" xfId="0" applyNumberFormat="1" applyFont="1" applyFill="1" applyBorder="1" applyAlignment="1">
      <alignment horizontal="center" vertical="center" wrapText="1"/>
    </xf>
    <xf numFmtId="176" fontId="64" fillId="0" borderId="22" xfId="0" applyNumberFormat="1" applyFont="1" applyBorder="1" applyAlignment="1">
      <alignment horizontal="center" vertical="center" wrapText="1"/>
    </xf>
    <xf numFmtId="176" fontId="56" fillId="0" borderId="22" xfId="0" applyNumberFormat="1" applyFont="1" applyFill="1" applyBorder="1" applyAlignment="1">
      <alignment horizontal="right" vertical="center" wrapText="1"/>
    </xf>
    <xf numFmtId="176" fontId="56" fillId="0" borderId="23" xfId="0" applyNumberFormat="1" applyFont="1" applyFill="1" applyBorder="1" applyAlignment="1">
      <alignment horizontal="center" vertical="center" wrapText="1"/>
    </xf>
    <xf numFmtId="176" fontId="64" fillId="0" borderId="22" xfId="0" applyNumberFormat="1" applyFont="1" applyBorder="1" applyAlignment="1">
      <alignment horizontal="center" vertical="center"/>
    </xf>
    <xf numFmtId="176" fontId="64" fillId="0" borderId="14" xfId="0" applyNumberFormat="1" applyFont="1" applyBorder="1" applyAlignment="1">
      <alignment vertical="center"/>
    </xf>
    <xf numFmtId="176" fontId="54" fillId="0" borderId="24" xfId="0" applyNumberFormat="1" applyFont="1" applyFill="1" applyBorder="1" applyAlignment="1">
      <alignment vertical="center" wrapText="1"/>
    </xf>
    <xf numFmtId="176" fontId="54" fillId="0" borderId="24" xfId="0" applyNumberFormat="1" applyFont="1" applyFill="1" applyBorder="1" applyAlignment="1">
      <alignment horizontal="justify" vertical="center" wrapText="1"/>
    </xf>
    <xf numFmtId="176" fontId="54" fillId="0" borderId="24" xfId="0" applyNumberFormat="1" applyFont="1" applyFill="1" applyBorder="1" applyAlignment="1">
      <alignment horizontal="center" vertical="center" wrapText="1"/>
    </xf>
    <xf numFmtId="176" fontId="51" fillId="0" borderId="24" xfId="0" applyNumberFormat="1" applyFont="1" applyBorder="1" applyAlignment="1">
      <alignment vertical="center"/>
    </xf>
    <xf numFmtId="176" fontId="51" fillId="0" borderId="24" xfId="0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right" vertical="center"/>
    </xf>
    <xf numFmtId="0" fontId="65" fillId="0" borderId="24" xfId="0" applyFont="1" applyBorder="1" applyAlignment="1">
      <alignment horizontal="right" vertical="center"/>
    </xf>
    <xf numFmtId="176" fontId="56" fillId="0" borderId="24" xfId="0" applyNumberFormat="1" applyFont="1" applyFill="1" applyBorder="1" applyAlignment="1">
      <alignment horizontal="left" vertical="center" wrapText="1"/>
    </xf>
    <xf numFmtId="176" fontId="51" fillId="0" borderId="24" xfId="0" applyNumberFormat="1" applyFont="1" applyFill="1" applyBorder="1" applyAlignment="1">
      <alignment horizontal="left" vertical="center" wrapText="1"/>
    </xf>
    <xf numFmtId="176" fontId="51" fillId="0" borderId="24" xfId="0" applyNumberFormat="1" applyFont="1" applyFill="1" applyBorder="1" applyAlignment="1">
      <alignment vertical="center"/>
    </xf>
    <xf numFmtId="176" fontId="56" fillId="33" borderId="12" xfId="0" applyNumberFormat="1" applyFont="1" applyFill="1" applyBorder="1" applyAlignment="1">
      <alignment horizontal="right" vertical="center" wrapText="1"/>
    </xf>
    <xf numFmtId="176" fontId="56" fillId="33" borderId="17" xfId="0" applyNumberFormat="1" applyFont="1" applyFill="1" applyBorder="1" applyAlignment="1">
      <alignment horizontal="right" vertical="center" wrapText="1"/>
    </xf>
    <xf numFmtId="176" fontId="56" fillId="33" borderId="20" xfId="0" applyNumberFormat="1" applyFont="1" applyFill="1" applyBorder="1" applyAlignment="1">
      <alignment horizontal="right" vertical="center" wrapText="1"/>
    </xf>
    <xf numFmtId="176" fontId="56" fillId="33" borderId="13" xfId="0" applyNumberFormat="1" applyFont="1" applyFill="1" applyBorder="1" applyAlignment="1">
      <alignment horizontal="right" vertical="center" wrapText="1"/>
    </xf>
    <xf numFmtId="176" fontId="56" fillId="33" borderId="10" xfId="0" applyNumberFormat="1" applyFont="1" applyFill="1" applyBorder="1" applyAlignment="1">
      <alignment horizontal="right" vertical="center" wrapText="1"/>
    </xf>
    <xf numFmtId="176" fontId="56" fillId="33" borderId="15" xfId="0" applyNumberFormat="1" applyFont="1" applyFill="1" applyBorder="1" applyAlignment="1">
      <alignment horizontal="right" vertical="center" wrapText="1"/>
    </xf>
    <xf numFmtId="176" fontId="56" fillId="33" borderId="21" xfId="0" applyNumberFormat="1" applyFont="1" applyFill="1" applyBorder="1" applyAlignment="1">
      <alignment horizontal="right" vertical="center" wrapText="1"/>
    </xf>
    <xf numFmtId="176" fontId="56" fillId="33" borderId="18" xfId="0" applyNumberFormat="1" applyFont="1" applyFill="1" applyBorder="1" applyAlignment="1">
      <alignment horizontal="right" vertical="center" wrapText="1"/>
    </xf>
    <xf numFmtId="176" fontId="56" fillId="33" borderId="22" xfId="0" applyNumberFormat="1" applyFont="1" applyFill="1" applyBorder="1" applyAlignment="1">
      <alignment horizontal="right" vertical="center" wrapText="1"/>
    </xf>
    <xf numFmtId="176" fontId="56" fillId="33" borderId="14" xfId="0" applyNumberFormat="1" applyFont="1" applyFill="1" applyBorder="1" applyAlignment="1">
      <alignment horizontal="right" vertical="center" wrapText="1"/>
    </xf>
    <xf numFmtId="176" fontId="56" fillId="33" borderId="10" xfId="0" applyNumberFormat="1" applyFont="1" applyFill="1" applyBorder="1" applyAlignment="1">
      <alignment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6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56" fillId="0" borderId="15" xfId="0" applyNumberFormat="1" applyFont="1" applyFill="1" applyBorder="1" applyAlignment="1">
      <alignment horizontal="right" vertical="center" wrapText="1"/>
    </xf>
    <xf numFmtId="176" fontId="56" fillId="0" borderId="12" xfId="0" applyNumberFormat="1" applyFont="1" applyFill="1" applyBorder="1" applyAlignment="1">
      <alignment horizontal="right" vertical="center" wrapText="1"/>
    </xf>
    <xf numFmtId="176" fontId="56" fillId="0" borderId="17" xfId="0" applyNumberFormat="1" applyFont="1" applyFill="1" applyBorder="1" applyAlignment="1">
      <alignment horizontal="right" vertical="center" wrapText="1"/>
    </xf>
    <xf numFmtId="176" fontId="56" fillId="0" borderId="18" xfId="0" applyNumberFormat="1" applyFont="1" applyFill="1" applyBorder="1" applyAlignment="1">
      <alignment horizontal="right" vertical="center" wrapText="1"/>
    </xf>
    <xf numFmtId="176" fontId="56" fillId="0" borderId="20" xfId="0" applyNumberFormat="1" applyFont="1" applyFill="1" applyBorder="1" applyAlignment="1">
      <alignment horizontal="right" vertical="center" wrapText="1"/>
    </xf>
    <xf numFmtId="176" fontId="56" fillId="0" borderId="14" xfId="0" applyNumberFormat="1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176" fontId="6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56" fillId="0" borderId="17" xfId="0" applyNumberFormat="1" applyFont="1" applyFill="1" applyBorder="1" applyAlignment="1">
      <alignment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5" xfId="0" applyNumberFormat="1" applyFont="1" applyFill="1" applyBorder="1" applyAlignment="1">
      <alignment horizontal="center" vertical="center" wrapText="1"/>
    </xf>
    <xf numFmtId="176" fontId="64" fillId="0" borderId="20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76" fontId="56" fillId="0" borderId="12" xfId="0" applyNumberFormat="1" applyFont="1" applyFill="1" applyBorder="1" applyAlignment="1">
      <alignment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176" fontId="56" fillId="0" borderId="25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26" xfId="0" applyNumberFormat="1" applyFont="1" applyFill="1" applyBorder="1" applyAlignment="1">
      <alignment horizontal="right" vertical="center" wrapText="1"/>
    </xf>
    <xf numFmtId="176" fontId="56" fillId="0" borderId="27" xfId="0" applyNumberFormat="1" applyFont="1" applyFill="1" applyBorder="1" applyAlignment="1">
      <alignment horizontal="right" vertical="center" wrapText="1"/>
    </xf>
    <xf numFmtId="176" fontId="51" fillId="0" borderId="28" xfId="0" applyNumberFormat="1" applyFont="1" applyBorder="1" applyAlignment="1">
      <alignment horizontal="center" vertical="center" wrapText="1"/>
    </xf>
    <xf numFmtId="176" fontId="51" fillId="0" borderId="29" xfId="0" applyNumberFormat="1" applyFont="1" applyBorder="1" applyAlignment="1">
      <alignment horizontal="center" vertical="center" wrapText="1"/>
    </xf>
    <xf numFmtId="176" fontId="51" fillId="0" borderId="30" xfId="0" applyNumberFormat="1" applyFont="1" applyBorder="1" applyAlignment="1">
      <alignment horizontal="center" vertical="center" wrapText="1"/>
    </xf>
    <xf numFmtId="176" fontId="51" fillId="0" borderId="31" xfId="0" applyNumberFormat="1" applyFont="1" applyBorder="1" applyAlignment="1">
      <alignment horizontal="center" vertical="center" wrapText="1"/>
    </xf>
    <xf numFmtId="176" fontId="65" fillId="0" borderId="32" xfId="0" applyNumberFormat="1" applyFont="1" applyBorder="1" applyAlignment="1">
      <alignment horizontal="center" vertical="center"/>
    </xf>
    <xf numFmtId="176" fontId="65" fillId="0" borderId="33" xfId="0" applyNumberFormat="1" applyFont="1" applyBorder="1" applyAlignment="1">
      <alignment horizontal="center" vertical="center"/>
    </xf>
    <xf numFmtId="176" fontId="56" fillId="0" borderId="14" xfId="0" applyNumberFormat="1" applyFont="1" applyFill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/>
    </xf>
    <xf numFmtId="176" fontId="56" fillId="0" borderId="17" xfId="0" applyNumberFormat="1" applyFont="1" applyFill="1" applyBorder="1" applyAlignment="1">
      <alignment horizontal="right" vertical="center" wrapText="1"/>
    </xf>
    <xf numFmtId="0" fontId="66" fillId="0" borderId="17" xfId="0" applyFont="1" applyBorder="1" applyAlignment="1">
      <alignment horizontal="right" vertical="center"/>
    </xf>
    <xf numFmtId="176" fontId="56" fillId="0" borderId="15" xfId="0" applyNumberFormat="1" applyFont="1" applyFill="1" applyBorder="1" applyAlignment="1">
      <alignment horizontal="right" vertical="center" wrapText="1"/>
    </xf>
    <xf numFmtId="0" fontId="66" fillId="0" borderId="15" xfId="0" applyFont="1" applyBorder="1" applyAlignment="1">
      <alignment horizontal="right" vertical="center"/>
    </xf>
    <xf numFmtId="176" fontId="56" fillId="0" borderId="32" xfId="0" applyNumberFormat="1" applyFont="1" applyFill="1" applyBorder="1" applyAlignment="1">
      <alignment horizontal="right" vertical="center" wrapText="1"/>
    </xf>
    <xf numFmtId="176" fontId="56" fillId="0" borderId="34" xfId="0" applyNumberFormat="1" applyFont="1" applyFill="1" applyBorder="1" applyAlignment="1">
      <alignment horizontal="right" vertical="center" wrapText="1"/>
    </xf>
    <xf numFmtId="176" fontId="51" fillId="0" borderId="32" xfId="0" applyNumberFormat="1" applyFont="1" applyBorder="1" applyAlignment="1">
      <alignment horizontal="center" vertical="center" wrapText="1"/>
    </xf>
    <xf numFmtId="176" fontId="51" fillId="0" borderId="33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left" vertical="center"/>
    </xf>
    <xf numFmtId="176" fontId="65" fillId="0" borderId="35" xfId="0" applyNumberFormat="1" applyFont="1" applyBorder="1" applyAlignment="1">
      <alignment horizontal="left" vertical="center"/>
    </xf>
    <xf numFmtId="176" fontId="56" fillId="0" borderId="13" xfId="0" applyNumberFormat="1" applyFont="1" applyFill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/>
    </xf>
    <xf numFmtId="176" fontId="56" fillId="0" borderId="18" xfId="0" applyNumberFormat="1" applyFont="1" applyFill="1" applyBorder="1" applyAlignment="1">
      <alignment horizontal="right" vertical="center" wrapText="1"/>
    </xf>
    <xf numFmtId="0" fontId="66" fillId="0" borderId="18" xfId="0" applyFont="1" applyBorder="1" applyAlignment="1">
      <alignment horizontal="right" vertical="center"/>
    </xf>
    <xf numFmtId="176" fontId="56" fillId="0" borderId="36" xfId="0" applyNumberFormat="1" applyFont="1" applyFill="1" applyBorder="1" applyAlignment="1">
      <alignment horizontal="center" vertical="center" wrapText="1"/>
    </xf>
    <xf numFmtId="176" fontId="56" fillId="0" borderId="37" xfId="0" applyNumberFormat="1" applyFont="1" applyFill="1" applyBorder="1" applyAlignment="1">
      <alignment horizontal="center" vertical="center" wrapText="1"/>
    </xf>
    <xf numFmtId="176" fontId="56" fillId="0" borderId="38" xfId="0" applyNumberFormat="1" applyFont="1" applyFill="1" applyBorder="1" applyAlignment="1">
      <alignment horizontal="center" vertical="center" wrapText="1"/>
    </xf>
    <xf numFmtId="176" fontId="64" fillId="0" borderId="25" xfId="0" applyNumberFormat="1" applyFont="1" applyBorder="1" applyAlignment="1">
      <alignment horizontal="center" vertical="center"/>
    </xf>
    <xf numFmtId="176" fontId="64" fillId="0" borderId="17" xfId="0" applyNumberFormat="1" applyFont="1" applyBorder="1" applyAlignment="1">
      <alignment horizontal="center" vertical="center"/>
    </xf>
    <xf numFmtId="176" fontId="64" fillId="0" borderId="13" xfId="0" applyNumberFormat="1" applyFont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176" fontId="58" fillId="0" borderId="32" xfId="0" applyNumberFormat="1" applyFont="1" applyBorder="1" applyAlignment="1">
      <alignment horizontal="center" vertical="center" wrapText="1"/>
    </xf>
    <xf numFmtId="176" fontId="58" fillId="0" borderId="33" xfId="0" applyNumberFormat="1" applyFont="1" applyBorder="1" applyAlignment="1">
      <alignment horizontal="center" vertical="center" wrapText="1"/>
    </xf>
    <xf numFmtId="176" fontId="56" fillId="0" borderId="21" xfId="0" applyNumberFormat="1" applyFont="1" applyFill="1" applyBorder="1" applyAlignment="1">
      <alignment horizontal="right" vertical="center" wrapText="1"/>
    </xf>
    <xf numFmtId="0" fontId="66" fillId="0" borderId="21" xfId="0" applyFont="1" applyBorder="1" applyAlignment="1">
      <alignment horizontal="right" vertical="center"/>
    </xf>
    <xf numFmtId="176" fontId="56" fillId="0" borderId="22" xfId="0" applyNumberFormat="1" applyFont="1" applyFill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/>
    </xf>
    <xf numFmtId="176" fontId="56" fillId="0" borderId="12" xfId="0" applyNumberFormat="1" applyFont="1" applyFill="1" applyBorder="1" applyAlignment="1">
      <alignment horizontal="right" vertical="center" wrapText="1"/>
    </xf>
    <xf numFmtId="0" fontId="66" fillId="0" borderId="12" xfId="0" applyFont="1" applyBorder="1" applyAlignment="1">
      <alignment horizontal="right" vertical="center" wrapText="1"/>
    </xf>
    <xf numFmtId="0" fontId="66" fillId="0" borderId="12" xfId="0" applyFont="1" applyBorder="1" applyAlignment="1">
      <alignment horizontal="right" vertical="center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right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8" xfId="0" applyFont="1" applyBorder="1" applyAlignment="1">
      <alignment horizontal="right" vertical="center" wrapText="1"/>
    </xf>
    <xf numFmtId="176" fontId="56" fillId="0" borderId="20" xfId="0" applyNumberFormat="1" applyFont="1" applyFill="1" applyBorder="1" applyAlignment="1">
      <alignment horizontal="right" vertical="center" wrapText="1"/>
    </xf>
    <xf numFmtId="0" fontId="66" fillId="0" borderId="20" xfId="0" applyFont="1" applyBorder="1" applyAlignment="1">
      <alignment horizontal="right" vertical="center" wrapText="1"/>
    </xf>
    <xf numFmtId="0" fontId="66" fillId="0" borderId="15" xfId="0" applyFont="1" applyBorder="1" applyAlignment="1">
      <alignment horizontal="right" vertical="center" wrapText="1"/>
    </xf>
    <xf numFmtId="0" fontId="66" fillId="0" borderId="17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/>
    </xf>
    <xf numFmtId="176" fontId="63" fillId="0" borderId="0" xfId="0" applyNumberFormat="1" applyFont="1" applyFill="1" applyBorder="1" applyAlignment="1">
      <alignment horizontal="left" vertical="center" wrapText="1"/>
    </xf>
    <xf numFmtId="176" fontId="56" fillId="0" borderId="19" xfId="0" applyNumberFormat="1" applyFont="1" applyFill="1" applyBorder="1" applyAlignment="1">
      <alignment horizontal="center" vertical="center" wrapText="1"/>
    </xf>
    <xf numFmtId="176" fontId="56" fillId="0" borderId="16" xfId="0" applyNumberFormat="1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5" xfId="0" applyNumberFormat="1" applyFont="1" applyFill="1" applyBorder="1" applyAlignment="1">
      <alignment horizontal="center" vertical="center" wrapText="1"/>
    </xf>
    <xf numFmtId="176" fontId="57" fillId="0" borderId="39" xfId="0" applyNumberFormat="1" applyFont="1" applyFill="1" applyBorder="1" applyAlignment="1">
      <alignment horizontal="center" vertical="center" wrapText="1"/>
    </xf>
    <xf numFmtId="176" fontId="57" fillId="0" borderId="21" xfId="0" applyNumberFormat="1" applyFont="1" applyFill="1" applyBorder="1" applyAlignment="1">
      <alignment horizontal="center" vertical="center" wrapText="1"/>
    </xf>
    <xf numFmtId="176" fontId="67" fillId="0" borderId="21" xfId="0" applyNumberFormat="1" applyFont="1" applyBorder="1" applyAlignment="1">
      <alignment vertical="center"/>
    </xf>
    <xf numFmtId="176" fontId="56" fillId="0" borderId="25" xfId="0" applyNumberFormat="1" applyFont="1" applyFill="1" applyBorder="1" applyAlignment="1">
      <alignment horizontal="right" vertical="center" wrapText="1"/>
    </xf>
    <xf numFmtId="0" fontId="66" fillId="0" borderId="25" xfId="0" applyFont="1" applyBorder="1" applyAlignment="1">
      <alignment horizontal="right" vertical="center"/>
    </xf>
    <xf numFmtId="0" fontId="66" fillId="0" borderId="22" xfId="0" applyFont="1" applyBorder="1" applyAlignment="1">
      <alignment horizontal="right" vertical="center" wrapText="1"/>
    </xf>
    <xf numFmtId="0" fontId="66" fillId="0" borderId="21" xfId="0" applyFont="1" applyBorder="1" applyAlignment="1">
      <alignment horizontal="right" vertical="center" wrapText="1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66" fillId="0" borderId="20" xfId="0" applyFont="1" applyBorder="1" applyAlignment="1">
      <alignment horizontal="right" vertical="center"/>
    </xf>
    <xf numFmtId="176" fontId="64" fillId="0" borderId="10" xfId="0" applyNumberFormat="1" applyFont="1" applyBorder="1" applyAlignment="1">
      <alignment horizontal="left" vertical="center" wrapText="1"/>
    </xf>
    <xf numFmtId="176" fontId="64" fillId="0" borderId="35" xfId="0" applyNumberFormat="1" applyFont="1" applyBorder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76" fontId="63" fillId="0" borderId="0" xfId="0" applyNumberFormat="1" applyFont="1" applyFill="1" applyAlignment="1">
      <alignment horizontal="left" vertical="center" wrapText="1"/>
    </xf>
    <xf numFmtId="0" fontId="56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70" fillId="0" borderId="10" xfId="0" applyFont="1" applyBorder="1" applyAlignment="1">
      <alignment horizontal="center" vertical="center" wrapText="1"/>
    </xf>
    <xf numFmtId="176" fontId="57" fillId="33" borderId="2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76" fontId="67" fillId="0" borderId="21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176" fontId="57" fillId="0" borderId="41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176" fontId="64" fillId="0" borderId="25" xfId="0" applyNumberFormat="1" applyFont="1" applyFill="1" applyBorder="1" applyAlignment="1">
      <alignment horizontal="center" vertical="center"/>
    </xf>
    <xf numFmtId="176" fontId="64" fillId="0" borderId="17" xfId="0" applyNumberFormat="1" applyFont="1" applyFill="1" applyBorder="1" applyAlignment="1">
      <alignment horizontal="center" vertical="center"/>
    </xf>
    <xf numFmtId="176" fontId="58" fillId="0" borderId="42" xfId="0" applyNumberFormat="1" applyFont="1" applyBorder="1" applyAlignment="1">
      <alignment horizontal="center" vertical="center"/>
    </xf>
    <xf numFmtId="176" fontId="64" fillId="0" borderId="43" xfId="0" applyNumberFormat="1" applyFont="1" applyBorder="1" applyAlignment="1">
      <alignment horizontal="center" vertical="center"/>
    </xf>
    <xf numFmtId="176" fontId="65" fillId="0" borderId="14" xfId="0" applyNumberFormat="1" applyFont="1" applyBorder="1" applyAlignment="1">
      <alignment horizontal="left" vertical="center"/>
    </xf>
    <xf numFmtId="176" fontId="65" fillId="0" borderId="44" xfId="0" applyNumberFormat="1" applyFont="1" applyBorder="1" applyAlignment="1">
      <alignment horizontal="left" vertical="center"/>
    </xf>
    <xf numFmtId="0" fontId="66" fillId="0" borderId="14" xfId="0" applyFont="1" applyBorder="1" applyAlignment="1">
      <alignment horizontal="right" vertical="center" wrapText="1"/>
    </xf>
    <xf numFmtId="176" fontId="56" fillId="0" borderId="42" xfId="0" applyNumberFormat="1" applyFont="1" applyFill="1" applyBorder="1" applyAlignment="1">
      <alignment horizontal="right" vertical="center" wrapText="1"/>
    </xf>
    <xf numFmtId="176" fontId="56" fillId="0" borderId="45" xfId="0" applyNumberFormat="1" applyFont="1" applyFill="1" applyBorder="1" applyAlignment="1">
      <alignment horizontal="right" vertical="center" wrapText="1"/>
    </xf>
    <xf numFmtId="176" fontId="56" fillId="0" borderId="46" xfId="0" applyNumberFormat="1" applyFont="1" applyFill="1" applyBorder="1" applyAlignment="1">
      <alignment horizontal="right" vertical="center" wrapText="1"/>
    </xf>
    <xf numFmtId="176" fontId="56" fillId="0" borderId="47" xfId="0" applyNumberFormat="1" applyFont="1" applyFill="1" applyBorder="1" applyAlignment="1">
      <alignment horizontal="right" vertical="center" wrapText="1"/>
    </xf>
    <xf numFmtId="176" fontId="6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6" fontId="51" fillId="0" borderId="28" xfId="0" applyNumberFormat="1" applyFont="1" applyBorder="1" applyAlignment="1">
      <alignment horizontal="center" vertical="center"/>
    </xf>
    <xf numFmtId="176" fontId="51" fillId="0" borderId="29" xfId="0" applyNumberFormat="1" applyFont="1" applyBorder="1" applyAlignment="1">
      <alignment horizontal="center" vertical="center"/>
    </xf>
    <xf numFmtId="176" fontId="51" fillId="0" borderId="30" xfId="0" applyNumberFormat="1" applyFont="1" applyBorder="1" applyAlignment="1">
      <alignment horizontal="center" vertical="center"/>
    </xf>
    <xf numFmtId="176" fontId="5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176" fontId="64" fillId="0" borderId="25" xfId="0" applyNumberFormat="1" applyFont="1" applyBorder="1" applyAlignment="1">
      <alignment vertical="center"/>
    </xf>
    <xf numFmtId="176" fontId="64" fillId="0" borderId="17" xfId="0" applyNumberFormat="1" applyFont="1" applyBorder="1" applyAlignment="1">
      <alignment vertical="center"/>
    </xf>
    <xf numFmtId="176" fontId="64" fillId="0" borderId="13" xfId="0" applyNumberFormat="1" applyFont="1" applyBorder="1" applyAlignment="1">
      <alignment vertical="center"/>
    </xf>
    <xf numFmtId="176" fontId="56" fillId="0" borderId="48" xfId="0" applyNumberFormat="1" applyFont="1" applyFill="1" applyBorder="1" applyAlignment="1">
      <alignment horizontal="right" vertical="center" wrapText="1"/>
    </xf>
    <xf numFmtId="176" fontId="56" fillId="0" borderId="49" xfId="0" applyNumberFormat="1" applyFont="1" applyFill="1" applyBorder="1" applyAlignment="1">
      <alignment horizontal="right" vertical="center" wrapText="1"/>
    </xf>
    <xf numFmtId="176" fontId="65" fillId="0" borderId="1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176" fontId="56" fillId="0" borderId="25" xfId="0" applyNumberFormat="1" applyFont="1" applyFill="1" applyBorder="1" applyAlignment="1">
      <alignment horizontal="center" vertical="center" wrapText="1"/>
    </xf>
    <xf numFmtId="176" fontId="56" fillId="0" borderId="17" xfId="0" applyNumberFormat="1" applyFont="1" applyFill="1" applyBorder="1" applyAlignment="1">
      <alignment horizontal="center" vertical="center" wrapText="1"/>
    </xf>
    <xf numFmtId="176" fontId="64" fillId="0" borderId="33" xfId="0" applyNumberFormat="1" applyFont="1" applyBorder="1" applyAlignment="1">
      <alignment horizontal="center" vertical="center"/>
    </xf>
    <xf numFmtId="176" fontId="65" fillId="0" borderId="15" xfId="0" applyNumberFormat="1" applyFont="1" applyBorder="1" applyAlignment="1">
      <alignment horizontal="left" vertical="center"/>
    </xf>
    <xf numFmtId="176" fontId="65" fillId="0" borderId="50" xfId="0" applyNumberFormat="1" applyFont="1" applyBorder="1" applyAlignment="1">
      <alignment horizontal="left" vertical="center"/>
    </xf>
    <xf numFmtId="176" fontId="56" fillId="0" borderId="37" xfId="0" applyNumberFormat="1" applyFont="1" applyFill="1" applyBorder="1" applyAlignment="1">
      <alignment horizontal="justify" vertical="center" wrapText="1"/>
    </xf>
    <xf numFmtId="176" fontId="56" fillId="0" borderId="5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58" fillId="0" borderId="33" xfId="0" applyNumberFormat="1" applyFont="1" applyBorder="1" applyAlignment="1">
      <alignment horizontal="center" vertical="center"/>
    </xf>
    <xf numFmtId="176" fontId="65" fillId="0" borderId="18" xfId="0" applyNumberFormat="1" applyFont="1" applyBorder="1" applyAlignment="1">
      <alignment horizontal="left" vertical="center" wrapText="1"/>
    </xf>
    <xf numFmtId="176" fontId="65" fillId="0" borderId="52" xfId="0" applyNumberFormat="1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40</xdr:row>
      <xdr:rowOff>152400</xdr:rowOff>
    </xdr:from>
    <xdr:to>
      <xdr:col>1</xdr:col>
      <xdr:colOff>742950</xdr:colOff>
      <xdr:row>41</xdr:row>
      <xdr:rowOff>257175</xdr:rowOff>
    </xdr:to>
    <xdr:pic>
      <xdr:nvPicPr>
        <xdr:cNvPr id="1" name="그림 1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56305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74</xdr:row>
      <xdr:rowOff>161925</xdr:rowOff>
    </xdr:from>
    <xdr:to>
      <xdr:col>1</xdr:col>
      <xdr:colOff>762000</xdr:colOff>
      <xdr:row>75</xdr:row>
      <xdr:rowOff>180975</xdr:rowOff>
    </xdr:to>
    <xdr:pic>
      <xdr:nvPicPr>
        <xdr:cNvPr id="2" name="그림 6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098482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107</xdr:row>
      <xdr:rowOff>133350</xdr:rowOff>
    </xdr:from>
    <xdr:to>
      <xdr:col>1</xdr:col>
      <xdr:colOff>809625</xdr:colOff>
      <xdr:row>108</xdr:row>
      <xdr:rowOff>133350</xdr:rowOff>
    </xdr:to>
    <xdr:pic>
      <xdr:nvPicPr>
        <xdr:cNvPr id="3" name="그림 7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68725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152400</xdr:rowOff>
    </xdr:from>
    <xdr:to>
      <xdr:col>8</xdr:col>
      <xdr:colOff>466725</xdr:colOff>
      <xdr:row>41</xdr:row>
      <xdr:rowOff>266700</xdr:rowOff>
    </xdr:to>
    <xdr:pic>
      <xdr:nvPicPr>
        <xdr:cNvPr id="4" name="그림 5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56305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74</xdr:row>
      <xdr:rowOff>171450</xdr:rowOff>
    </xdr:from>
    <xdr:to>
      <xdr:col>8</xdr:col>
      <xdr:colOff>495300</xdr:colOff>
      <xdr:row>75</xdr:row>
      <xdr:rowOff>190500</xdr:rowOff>
    </xdr:to>
    <xdr:pic>
      <xdr:nvPicPr>
        <xdr:cNvPr id="5" name="그림 8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0994350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107</xdr:row>
      <xdr:rowOff>142875</xdr:rowOff>
    </xdr:from>
    <xdr:to>
      <xdr:col>8</xdr:col>
      <xdr:colOff>495300</xdr:colOff>
      <xdr:row>108</xdr:row>
      <xdr:rowOff>133350</xdr:rowOff>
    </xdr:to>
    <xdr:pic>
      <xdr:nvPicPr>
        <xdr:cNvPr id="6" name="그림 9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68820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5"/>
  <cols>
    <col min="1" max="1" width="14.57421875" style="8" customWidth="1"/>
    <col min="2" max="2" width="17.28125" style="8" customWidth="1"/>
    <col min="3" max="3" width="20.28125" style="8" customWidth="1"/>
    <col min="4" max="4" width="15.57421875" style="8" customWidth="1"/>
    <col min="5" max="5" width="16.28125" style="1" customWidth="1"/>
    <col min="6" max="6" width="5.8515625" style="1" customWidth="1"/>
    <col min="7" max="8" width="11.57421875" style="4" customWidth="1"/>
    <col min="9" max="9" width="11.7109375" style="1" customWidth="1"/>
    <col min="10" max="11" width="11.57421875" style="1" customWidth="1"/>
    <col min="12" max="16384" width="9.00390625" style="1" customWidth="1"/>
  </cols>
  <sheetData>
    <row r="1" spans="1:11" ht="78" customHeight="1">
      <c r="A1" s="186" t="s">
        <v>92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4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7.5" customHeight="1">
      <c r="A3" s="16"/>
      <c r="B3" s="17"/>
      <c r="C3" s="17"/>
      <c r="D3" s="17"/>
      <c r="E3" s="17"/>
      <c r="F3" s="244"/>
      <c r="G3" s="245"/>
      <c r="H3" s="245"/>
      <c r="I3" s="245"/>
      <c r="J3" s="245"/>
      <c r="K3" s="245"/>
    </row>
    <row r="4" spans="1:11" ht="75" customHeight="1">
      <c r="A4" s="2"/>
      <c r="B4" s="3"/>
      <c r="C4" s="3"/>
      <c r="D4" s="3"/>
      <c r="E4" s="3"/>
      <c r="F4" s="246"/>
      <c r="G4" s="247"/>
      <c r="H4" s="245"/>
      <c r="I4" s="245"/>
      <c r="J4" s="245"/>
      <c r="K4" s="245"/>
    </row>
    <row r="5" spans="1:11" ht="15" customHeight="1">
      <c r="A5" s="2"/>
      <c r="B5" s="17"/>
      <c r="C5" s="17"/>
      <c r="D5" s="17"/>
      <c r="E5" s="17"/>
      <c r="F5" s="26"/>
      <c r="G5" s="27"/>
      <c r="H5" s="26"/>
      <c r="I5" s="26"/>
      <c r="J5" s="26"/>
      <c r="K5" s="26"/>
    </row>
    <row r="6" spans="1:3" ht="21" customHeight="1">
      <c r="A6" s="188" t="s">
        <v>36</v>
      </c>
      <c r="B6" s="188"/>
      <c r="C6" s="7"/>
    </row>
    <row r="7" spans="1:11" ht="18.75" customHeight="1">
      <c r="A7" s="9"/>
      <c r="B7" s="9"/>
      <c r="J7" s="189" t="s">
        <v>29</v>
      </c>
      <c r="K7" s="190"/>
    </row>
    <row r="8" spans="1:11" ht="18.75" customHeight="1" thickBot="1">
      <c r="A8" s="9"/>
      <c r="B8" s="9"/>
      <c r="J8" s="48"/>
      <c r="K8" s="49"/>
    </row>
    <row r="9" spans="1:11" ht="28.5" customHeight="1">
      <c r="A9" s="174" t="s">
        <v>0</v>
      </c>
      <c r="B9" s="175"/>
      <c r="C9" s="176"/>
      <c r="D9" s="175" t="s">
        <v>59</v>
      </c>
      <c r="E9" s="192" t="s">
        <v>60</v>
      </c>
      <c r="F9" s="175" t="s">
        <v>34</v>
      </c>
      <c r="G9" s="194"/>
      <c r="H9" s="195" t="s">
        <v>81</v>
      </c>
      <c r="I9" s="194"/>
      <c r="J9" s="175" t="s">
        <v>27</v>
      </c>
      <c r="K9" s="197"/>
    </row>
    <row r="10" spans="1:11" ht="28.5" customHeight="1">
      <c r="A10" s="46" t="s">
        <v>1</v>
      </c>
      <c r="B10" s="47" t="s">
        <v>2</v>
      </c>
      <c r="C10" s="47" t="s">
        <v>3</v>
      </c>
      <c r="D10" s="191"/>
      <c r="E10" s="193"/>
      <c r="F10" s="191"/>
      <c r="G10" s="191"/>
      <c r="H10" s="196"/>
      <c r="I10" s="196"/>
      <c r="J10" s="198"/>
      <c r="K10" s="199"/>
    </row>
    <row r="11" spans="1:11" ht="28.5" customHeight="1" thickBot="1">
      <c r="A11" s="30" t="s">
        <v>28</v>
      </c>
      <c r="B11" s="31"/>
      <c r="C11" s="32"/>
      <c r="D11" s="33">
        <f>SUM(D12)</f>
        <v>44558000</v>
      </c>
      <c r="E11" s="77">
        <f>SUM(E12)</f>
        <v>43260000</v>
      </c>
      <c r="F11" s="152">
        <f>E11-D11</f>
        <v>-1298000</v>
      </c>
      <c r="G11" s="153"/>
      <c r="H11" s="152">
        <f>SUM(H13:I16)</f>
        <v>21630000</v>
      </c>
      <c r="I11" s="154"/>
      <c r="J11" s="132"/>
      <c r="K11" s="133"/>
    </row>
    <row r="12" spans="1:11" ht="28.5" customHeight="1" thickBot="1" thickTop="1">
      <c r="A12" s="138"/>
      <c r="B12" s="50" t="s">
        <v>44</v>
      </c>
      <c r="C12" s="56"/>
      <c r="D12" s="57">
        <f>SUM(D13:D16)</f>
        <v>44558000</v>
      </c>
      <c r="E12" s="79">
        <f>SUM(E13:E16)</f>
        <v>43260000</v>
      </c>
      <c r="F12" s="163">
        <f>E12-D12</f>
        <v>-1298000</v>
      </c>
      <c r="G12" s="164"/>
      <c r="H12" s="163">
        <f>H14</f>
        <v>21630000</v>
      </c>
      <c r="I12" s="183"/>
      <c r="J12" s="132"/>
      <c r="K12" s="133"/>
    </row>
    <row r="13" spans="1:11" ht="28.5" customHeight="1">
      <c r="A13" s="139"/>
      <c r="B13" s="200"/>
      <c r="C13" s="101" t="s">
        <v>45</v>
      </c>
      <c r="D13" s="34">
        <v>0</v>
      </c>
      <c r="E13" s="80">
        <v>0</v>
      </c>
      <c r="F13" s="134">
        <f aca="true" t="shared" si="0" ref="F13:F39">E13-D13</f>
        <v>0</v>
      </c>
      <c r="G13" s="158"/>
      <c r="H13" s="134">
        <v>0</v>
      </c>
      <c r="I13" s="135"/>
      <c r="J13" s="132"/>
      <c r="K13" s="133"/>
    </row>
    <row r="14" spans="1:11" ht="28.5" customHeight="1">
      <c r="A14" s="139"/>
      <c r="B14" s="201"/>
      <c r="C14" s="102" t="s">
        <v>46</v>
      </c>
      <c r="D14" s="39">
        <v>44558000</v>
      </c>
      <c r="E14" s="81">
        <v>43260000</v>
      </c>
      <c r="F14" s="144">
        <f t="shared" si="0"/>
        <v>-1298000</v>
      </c>
      <c r="G14" s="145"/>
      <c r="H14" s="144">
        <v>21630000</v>
      </c>
      <c r="I14" s="167"/>
      <c r="J14" s="130" t="s">
        <v>88</v>
      </c>
      <c r="K14" s="131"/>
    </row>
    <row r="15" spans="1:11" ht="28.5" customHeight="1">
      <c r="A15" s="139"/>
      <c r="B15" s="201"/>
      <c r="C15" s="102" t="s">
        <v>47</v>
      </c>
      <c r="D15" s="39">
        <v>0</v>
      </c>
      <c r="E15" s="81">
        <v>0</v>
      </c>
      <c r="F15" s="144">
        <f t="shared" si="0"/>
        <v>0</v>
      </c>
      <c r="G15" s="145"/>
      <c r="H15" s="144">
        <v>0</v>
      </c>
      <c r="I15" s="167"/>
      <c r="J15" s="132"/>
      <c r="K15" s="133"/>
    </row>
    <row r="16" spans="1:11" ht="28.5" customHeight="1">
      <c r="A16" s="140"/>
      <c r="B16" s="201"/>
      <c r="C16" s="58" t="s">
        <v>48</v>
      </c>
      <c r="D16" s="53">
        <v>0</v>
      </c>
      <c r="E16" s="82">
        <v>0</v>
      </c>
      <c r="F16" s="126">
        <f t="shared" si="0"/>
        <v>0</v>
      </c>
      <c r="G16" s="165"/>
      <c r="H16" s="126">
        <v>0</v>
      </c>
      <c r="I16" s="127"/>
      <c r="J16" s="132"/>
      <c r="K16" s="133"/>
    </row>
    <row r="17" spans="1:11" ht="28.5" customHeight="1" thickBot="1">
      <c r="A17" s="111" t="s">
        <v>84</v>
      </c>
      <c r="B17" s="31"/>
      <c r="C17" s="31"/>
      <c r="D17" s="92">
        <f>SUM(D18+D20)</f>
        <v>10400000</v>
      </c>
      <c r="E17" s="77">
        <f>SUM(E18+E20)</f>
        <v>10700000</v>
      </c>
      <c r="F17" s="152">
        <f t="shared" si="0"/>
        <v>300000</v>
      </c>
      <c r="G17" s="153"/>
      <c r="H17" s="152">
        <f>SUM(H18,H20)</f>
        <v>4195000</v>
      </c>
      <c r="I17" s="154"/>
      <c r="J17" s="130"/>
      <c r="K17" s="131"/>
    </row>
    <row r="18" spans="1:11" ht="28.5" customHeight="1" thickBot="1" thickTop="1">
      <c r="A18" s="155"/>
      <c r="B18" s="50" t="s">
        <v>83</v>
      </c>
      <c r="C18" s="104"/>
      <c r="D18" s="95">
        <f>SUM(D19)</f>
        <v>2600000</v>
      </c>
      <c r="E18" s="79">
        <f>SUM(E19)</f>
        <v>2900000</v>
      </c>
      <c r="F18" s="163">
        <f t="shared" si="0"/>
        <v>300000</v>
      </c>
      <c r="G18" s="164"/>
      <c r="H18" s="163">
        <f>H19</f>
        <v>1585000</v>
      </c>
      <c r="I18" s="183"/>
      <c r="J18" s="132"/>
      <c r="K18" s="133"/>
    </row>
    <row r="19" spans="1:11" ht="28.5" customHeight="1">
      <c r="A19" s="156"/>
      <c r="B19" s="110"/>
      <c r="C19" s="42" t="s">
        <v>49</v>
      </c>
      <c r="D19" s="93">
        <v>2600000</v>
      </c>
      <c r="E19" s="78">
        <v>2900000</v>
      </c>
      <c r="F19" s="124">
        <f t="shared" si="0"/>
        <v>300000</v>
      </c>
      <c r="G19" s="166"/>
      <c r="H19" s="124">
        <v>1585000</v>
      </c>
      <c r="I19" s="125"/>
      <c r="J19" s="184"/>
      <c r="K19" s="185"/>
    </row>
    <row r="20" spans="1:11" ht="28.5" customHeight="1" thickBot="1">
      <c r="A20" s="156"/>
      <c r="B20" s="112" t="s">
        <v>85</v>
      </c>
      <c r="C20" s="44"/>
      <c r="D20" s="94">
        <f>SUM(D21:D23)</f>
        <v>7800000</v>
      </c>
      <c r="E20" s="84">
        <f>SUM(E21:E23)</f>
        <v>7800000</v>
      </c>
      <c r="F20" s="136">
        <f t="shared" si="0"/>
        <v>0</v>
      </c>
      <c r="G20" s="162"/>
      <c r="H20" s="136">
        <f>SUM(H21:I23)</f>
        <v>2610000</v>
      </c>
      <c r="I20" s="137"/>
      <c r="J20" s="132"/>
      <c r="K20" s="133"/>
    </row>
    <row r="21" spans="1:11" ht="28.5" customHeight="1">
      <c r="A21" s="156"/>
      <c r="B21" s="159"/>
      <c r="C21" s="42" t="s">
        <v>50</v>
      </c>
      <c r="D21" s="93">
        <v>7200000</v>
      </c>
      <c r="E21" s="78">
        <v>7200000</v>
      </c>
      <c r="F21" s="134">
        <f>E21-D21</f>
        <v>0</v>
      </c>
      <c r="G21" s="158"/>
      <c r="H21" s="114">
        <v>2610000</v>
      </c>
      <c r="I21" s="115"/>
      <c r="J21" s="120"/>
      <c r="K21" s="121"/>
    </row>
    <row r="22" spans="1:11" ht="28.5" customHeight="1">
      <c r="A22" s="156"/>
      <c r="B22" s="160"/>
      <c r="C22" s="103" t="s">
        <v>51</v>
      </c>
      <c r="D22" s="91">
        <v>500000</v>
      </c>
      <c r="E22" s="82">
        <v>500000</v>
      </c>
      <c r="F22" s="144">
        <f>E22-D22</f>
        <v>0</v>
      </c>
      <c r="G22" s="145"/>
      <c r="H22" s="128">
        <v>0</v>
      </c>
      <c r="I22" s="129"/>
      <c r="J22" s="120"/>
      <c r="K22" s="121"/>
    </row>
    <row r="23" spans="1:11" ht="28.5" customHeight="1">
      <c r="A23" s="157"/>
      <c r="B23" s="161"/>
      <c r="C23" s="103" t="s">
        <v>52</v>
      </c>
      <c r="D23" s="91">
        <v>100000</v>
      </c>
      <c r="E23" s="82">
        <v>100000</v>
      </c>
      <c r="F23" s="144">
        <f>E23-D23</f>
        <v>0</v>
      </c>
      <c r="G23" s="145"/>
      <c r="H23" s="128">
        <v>0</v>
      </c>
      <c r="I23" s="129"/>
      <c r="J23" s="120"/>
      <c r="K23" s="121"/>
    </row>
    <row r="24" spans="1:11" ht="28.5" customHeight="1" thickBot="1">
      <c r="A24" s="41" t="s">
        <v>4</v>
      </c>
      <c r="B24" s="40"/>
      <c r="C24" s="52"/>
      <c r="D24" s="53">
        <f>D25</f>
        <v>20250000</v>
      </c>
      <c r="E24" s="82">
        <f>E25</f>
        <v>14970000</v>
      </c>
      <c r="F24" s="126">
        <f t="shared" si="0"/>
        <v>-5280000</v>
      </c>
      <c r="G24" s="165"/>
      <c r="H24" s="126">
        <f>H25</f>
        <v>2320000</v>
      </c>
      <c r="I24" s="127"/>
      <c r="J24" s="132"/>
      <c r="K24" s="133"/>
    </row>
    <row r="25" spans="1:11" ht="28.5" customHeight="1" thickBot="1" thickTop="1">
      <c r="A25" s="138"/>
      <c r="B25" s="61" t="s">
        <v>4</v>
      </c>
      <c r="C25" s="62"/>
      <c r="D25" s="63">
        <f>SUM(D26:D28)</f>
        <v>20250000</v>
      </c>
      <c r="E25" s="85">
        <f>SUM(E26:E28)</f>
        <v>14970000</v>
      </c>
      <c r="F25" s="122">
        <f t="shared" si="0"/>
        <v>-5280000</v>
      </c>
      <c r="G25" s="206"/>
      <c r="H25" s="150">
        <f>SUM(H26:I28)</f>
        <v>2320000</v>
      </c>
      <c r="I25" s="151"/>
      <c r="J25" s="132"/>
      <c r="K25" s="133"/>
    </row>
    <row r="26" spans="1:11" ht="28.5" customHeight="1">
      <c r="A26" s="139"/>
      <c r="B26" s="141"/>
      <c r="C26" s="55" t="s">
        <v>5</v>
      </c>
      <c r="D26" s="59">
        <v>1500000</v>
      </c>
      <c r="E26" s="83">
        <v>400000</v>
      </c>
      <c r="F26" s="134">
        <f>E26-D26</f>
        <v>-1100000</v>
      </c>
      <c r="G26" s="158"/>
      <c r="H26" s="148">
        <v>210000</v>
      </c>
      <c r="I26" s="149"/>
      <c r="J26" s="116" t="s">
        <v>86</v>
      </c>
      <c r="K26" s="117"/>
    </row>
    <row r="27" spans="1:11" ht="37.5">
      <c r="A27" s="139"/>
      <c r="B27" s="142"/>
      <c r="C27" s="102" t="s">
        <v>53</v>
      </c>
      <c r="D27" s="97">
        <v>18650000</v>
      </c>
      <c r="E27" s="81">
        <v>14470000</v>
      </c>
      <c r="F27" s="144">
        <f>E27-D27</f>
        <v>-4180000</v>
      </c>
      <c r="G27" s="145"/>
      <c r="H27" s="128">
        <v>2110000</v>
      </c>
      <c r="I27" s="129"/>
      <c r="J27" s="118"/>
      <c r="K27" s="119"/>
    </row>
    <row r="28" spans="1:11" ht="37.5">
      <c r="A28" s="140"/>
      <c r="B28" s="143"/>
      <c r="C28" s="42" t="s">
        <v>54</v>
      </c>
      <c r="D28" s="93">
        <v>100000</v>
      </c>
      <c r="E28" s="78">
        <v>100000</v>
      </c>
      <c r="F28" s="144">
        <f t="shared" si="0"/>
        <v>0</v>
      </c>
      <c r="G28" s="145"/>
      <c r="H28" s="128">
        <v>0</v>
      </c>
      <c r="I28" s="129"/>
      <c r="J28" s="146"/>
      <c r="K28" s="147"/>
    </row>
    <row r="29" spans="1:11" ht="28.5" customHeight="1" thickBot="1">
      <c r="A29" s="30" t="s">
        <v>6</v>
      </c>
      <c r="B29" s="31"/>
      <c r="C29" s="32"/>
      <c r="D29" s="33">
        <f>D30</f>
        <v>700000</v>
      </c>
      <c r="E29" s="77">
        <f>E30</f>
        <v>402998</v>
      </c>
      <c r="F29" s="152">
        <f t="shared" si="0"/>
        <v>-297002</v>
      </c>
      <c r="G29" s="153"/>
      <c r="H29" s="152">
        <f>H30</f>
        <v>402998</v>
      </c>
      <c r="I29" s="154"/>
      <c r="J29" s="132"/>
      <c r="K29" s="133"/>
    </row>
    <row r="30" spans="1:11" ht="28.5" customHeight="1" thickBot="1" thickTop="1">
      <c r="A30" s="138"/>
      <c r="B30" s="50" t="s">
        <v>6</v>
      </c>
      <c r="C30" s="56"/>
      <c r="D30" s="57">
        <f>SUM(D31:D33)</f>
        <v>700000</v>
      </c>
      <c r="E30" s="79">
        <f>SUM(E31:E33)</f>
        <v>402998</v>
      </c>
      <c r="F30" s="163">
        <f t="shared" si="0"/>
        <v>-297002</v>
      </c>
      <c r="G30" s="164"/>
      <c r="H30" s="163">
        <f>SUM(H31:I33)</f>
        <v>402998</v>
      </c>
      <c r="I30" s="183"/>
      <c r="J30" s="132"/>
      <c r="K30" s="133"/>
    </row>
    <row r="31" spans="1:11" ht="28.5" customHeight="1">
      <c r="A31" s="139"/>
      <c r="B31" s="141"/>
      <c r="C31" s="101" t="s">
        <v>55</v>
      </c>
      <c r="D31" s="34">
        <v>5000</v>
      </c>
      <c r="E31" s="80">
        <v>167204</v>
      </c>
      <c r="F31" s="134">
        <f t="shared" si="0"/>
        <v>162204</v>
      </c>
      <c r="G31" s="158"/>
      <c r="H31" s="134">
        <v>167204</v>
      </c>
      <c r="I31" s="135"/>
      <c r="J31" s="213"/>
      <c r="K31" s="214"/>
    </row>
    <row r="32" spans="1:11" ht="37.5">
      <c r="A32" s="139"/>
      <c r="B32" s="142"/>
      <c r="C32" s="102" t="s">
        <v>56</v>
      </c>
      <c r="D32" s="97">
        <v>695000</v>
      </c>
      <c r="E32" s="81">
        <v>235794</v>
      </c>
      <c r="F32" s="144">
        <f t="shared" si="0"/>
        <v>-459206</v>
      </c>
      <c r="G32" s="145"/>
      <c r="H32" s="128">
        <v>235794</v>
      </c>
      <c r="I32" s="129"/>
      <c r="J32" s="215"/>
      <c r="K32" s="216"/>
    </row>
    <row r="33" spans="1:11" ht="28.5" customHeight="1">
      <c r="A33" s="140"/>
      <c r="B33" s="143"/>
      <c r="C33" s="42" t="s">
        <v>57</v>
      </c>
      <c r="D33" s="93">
        <v>0</v>
      </c>
      <c r="E33" s="78">
        <v>0</v>
      </c>
      <c r="F33" s="144">
        <f t="shared" si="0"/>
        <v>0</v>
      </c>
      <c r="G33" s="145"/>
      <c r="H33" s="128">
        <v>0</v>
      </c>
      <c r="I33" s="129"/>
      <c r="J33" s="120"/>
      <c r="K33" s="121"/>
    </row>
    <row r="34" spans="1:11" ht="28.5" customHeight="1" thickBot="1">
      <c r="A34" s="30" t="s">
        <v>7</v>
      </c>
      <c r="B34" s="31"/>
      <c r="C34" s="32"/>
      <c r="D34" s="33">
        <f>D35</f>
        <v>162000</v>
      </c>
      <c r="E34" s="77">
        <f>E35</f>
        <v>167002</v>
      </c>
      <c r="F34" s="126">
        <f t="shared" si="0"/>
        <v>5002</v>
      </c>
      <c r="G34" s="165"/>
      <c r="H34" s="152">
        <f>H35</f>
        <v>45968</v>
      </c>
      <c r="I34" s="154"/>
      <c r="J34" s="132"/>
      <c r="K34" s="133"/>
    </row>
    <row r="35" spans="1:11" ht="28.5" customHeight="1" thickBot="1" thickTop="1">
      <c r="A35" s="140"/>
      <c r="B35" s="36" t="s">
        <v>7</v>
      </c>
      <c r="C35" s="37"/>
      <c r="D35" s="38">
        <f>SUM(D36:D38)</f>
        <v>162000</v>
      </c>
      <c r="E35" s="86">
        <f>SUM(E36:E38)</f>
        <v>167002</v>
      </c>
      <c r="F35" s="150">
        <f t="shared" si="0"/>
        <v>5002</v>
      </c>
      <c r="G35" s="179"/>
      <c r="H35" s="122">
        <f>H36+H37+H38</f>
        <v>45968</v>
      </c>
      <c r="I35" s="123"/>
      <c r="J35" s="132"/>
      <c r="K35" s="133"/>
    </row>
    <row r="36" spans="1:11" ht="28.5" customHeight="1">
      <c r="A36" s="169"/>
      <c r="B36" s="171"/>
      <c r="C36" s="101" t="s">
        <v>58</v>
      </c>
      <c r="D36" s="34">
        <v>50000</v>
      </c>
      <c r="E36" s="80">
        <v>55002</v>
      </c>
      <c r="F36" s="148">
        <f t="shared" si="0"/>
        <v>5002</v>
      </c>
      <c r="G36" s="180"/>
      <c r="H36" s="134">
        <v>0</v>
      </c>
      <c r="I36" s="135"/>
      <c r="J36" s="132"/>
      <c r="K36" s="133"/>
    </row>
    <row r="37" spans="1:11" ht="36" customHeight="1">
      <c r="A37" s="169"/>
      <c r="B37" s="172"/>
      <c r="C37" s="29" t="s">
        <v>35</v>
      </c>
      <c r="D37" s="35">
        <v>12000</v>
      </c>
      <c r="E37" s="87">
        <v>12000</v>
      </c>
      <c r="F37" s="144">
        <f t="shared" si="0"/>
        <v>0</v>
      </c>
      <c r="G37" s="145"/>
      <c r="H37" s="144">
        <v>2708</v>
      </c>
      <c r="I37" s="167"/>
      <c r="J37" s="132"/>
      <c r="K37" s="133"/>
    </row>
    <row r="38" spans="1:11" ht="28.5" customHeight="1" thickBot="1">
      <c r="A38" s="170"/>
      <c r="B38" s="173"/>
      <c r="C38" s="40" t="s">
        <v>8</v>
      </c>
      <c r="D38" s="53">
        <v>100000</v>
      </c>
      <c r="E38" s="82">
        <v>100000</v>
      </c>
      <c r="F38" s="152">
        <f t="shared" si="0"/>
        <v>0</v>
      </c>
      <c r="G38" s="153"/>
      <c r="H38" s="126">
        <v>43260</v>
      </c>
      <c r="I38" s="127"/>
      <c r="J38" s="202"/>
      <c r="K38" s="203"/>
    </row>
    <row r="39" spans="1:11" ht="33" customHeight="1" thickBot="1" thickTop="1">
      <c r="A39" s="64" t="s">
        <v>9</v>
      </c>
      <c r="B39" s="36"/>
      <c r="C39" s="37"/>
      <c r="D39" s="38">
        <f>SUM(D11,D17,D24,D29,D34)</f>
        <v>76070000</v>
      </c>
      <c r="E39" s="86">
        <f>SUM(E11,E17,E24,E29,E34)</f>
        <v>69500000</v>
      </c>
      <c r="F39" s="163">
        <f t="shared" si="0"/>
        <v>-6570000</v>
      </c>
      <c r="G39" s="164"/>
      <c r="H39" s="122">
        <f>H11+H17+H24+H29+H34</f>
        <v>28593966</v>
      </c>
      <c r="I39" s="123"/>
      <c r="J39" s="204"/>
      <c r="K39" s="205"/>
    </row>
    <row r="40" spans="1:4" ht="8.25" customHeight="1">
      <c r="A40" s="11"/>
      <c r="B40" s="11"/>
      <c r="C40" s="12"/>
      <c r="D40" s="10"/>
    </row>
    <row r="41" spans="1:11" ht="13.5">
      <c r="A41" s="168" t="s">
        <v>80</v>
      </c>
      <c r="B41" s="168"/>
      <c r="C41" s="168"/>
      <c r="D41" s="168"/>
      <c r="I41" s="211" t="s">
        <v>79</v>
      </c>
      <c r="J41" s="212"/>
      <c r="K41" s="212"/>
    </row>
    <row r="42" spans="1:11" ht="33" customHeight="1">
      <c r="A42" s="168"/>
      <c r="B42" s="168"/>
      <c r="C42" s="168"/>
      <c r="D42" s="168"/>
      <c r="I42" s="212"/>
      <c r="J42" s="212"/>
      <c r="K42" s="212"/>
    </row>
    <row r="43" spans="1:11" ht="27" customHeight="1">
      <c r="A43" s="98"/>
      <c r="B43" s="98"/>
      <c r="C43" s="98"/>
      <c r="D43" s="98"/>
      <c r="I43" s="99"/>
      <c r="J43" s="99"/>
      <c r="K43" s="99"/>
    </row>
    <row r="44" spans="1:3" ht="21" customHeight="1">
      <c r="A44" s="168" t="s">
        <v>37</v>
      </c>
      <c r="B44" s="168"/>
      <c r="C44" s="7"/>
    </row>
    <row r="45" spans="1:3" ht="27.75" customHeight="1">
      <c r="A45" s="28"/>
      <c r="B45" s="28"/>
      <c r="C45" s="7"/>
    </row>
    <row r="46" spans="1:11" ht="18.75">
      <c r="A46" s="18"/>
      <c r="B46" s="18"/>
      <c r="C46" s="13"/>
      <c r="J46" s="189" t="s">
        <v>29</v>
      </c>
      <c r="K46" s="190"/>
    </row>
    <row r="47" spans="1:11" ht="19.5" thickBot="1">
      <c r="A47" s="74"/>
      <c r="B47" s="74"/>
      <c r="C47" s="75"/>
      <c r="D47" s="76"/>
      <c r="E47" s="70"/>
      <c r="F47" s="70"/>
      <c r="G47" s="71"/>
      <c r="H47" s="71"/>
      <c r="I47" s="70"/>
      <c r="J47" s="72"/>
      <c r="K47" s="73"/>
    </row>
    <row r="48" spans="1:11" ht="39.75" customHeight="1">
      <c r="A48" s="174" t="s">
        <v>0</v>
      </c>
      <c r="B48" s="175"/>
      <c r="C48" s="176"/>
      <c r="D48" s="175" t="s">
        <v>59</v>
      </c>
      <c r="E48" s="192" t="s">
        <v>61</v>
      </c>
      <c r="F48" s="175" t="s">
        <v>34</v>
      </c>
      <c r="G48" s="194"/>
      <c r="H48" s="195" t="s">
        <v>82</v>
      </c>
      <c r="I48" s="194"/>
      <c r="J48" s="175" t="s">
        <v>27</v>
      </c>
      <c r="K48" s="197"/>
    </row>
    <row r="49" spans="1:11" ht="39.75" customHeight="1">
      <c r="A49" s="46" t="s">
        <v>1</v>
      </c>
      <c r="B49" s="47" t="s">
        <v>2</v>
      </c>
      <c r="C49" s="47" t="s">
        <v>3</v>
      </c>
      <c r="D49" s="191"/>
      <c r="E49" s="193"/>
      <c r="F49" s="191"/>
      <c r="G49" s="191"/>
      <c r="H49" s="196"/>
      <c r="I49" s="196"/>
      <c r="J49" s="198"/>
      <c r="K49" s="199"/>
    </row>
    <row r="50" spans="1:11" ht="39.75" customHeight="1" thickBot="1">
      <c r="A50" s="41" t="s">
        <v>10</v>
      </c>
      <c r="B50" s="40"/>
      <c r="C50" s="52"/>
      <c r="D50" s="53">
        <f>SUM(D51,D58,D62)</f>
        <v>61639570</v>
      </c>
      <c r="E50" s="82">
        <f>SUM(E51,E58,E62)</f>
        <v>54730000</v>
      </c>
      <c r="F50" s="126">
        <f>E50-D50</f>
        <v>-6909570</v>
      </c>
      <c r="G50" s="127"/>
      <c r="H50" s="207">
        <f>H51+H58+H62</f>
        <v>23794446</v>
      </c>
      <c r="I50" s="208"/>
      <c r="J50" s="132"/>
      <c r="K50" s="133"/>
    </row>
    <row r="51" spans="1:11" ht="39.75" customHeight="1" thickBot="1" thickTop="1">
      <c r="A51" s="138"/>
      <c r="B51" s="61" t="s">
        <v>11</v>
      </c>
      <c r="C51" s="62"/>
      <c r="D51" s="63">
        <f>SUM(D52:D57)</f>
        <v>54980000</v>
      </c>
      <c r="E51" s="85">
        <f>SUM(E52:E57)</f>
        <v>48270000</v>
      </c>
      <c r="F51" s="122">
        <f aca="true" t="shared" si="1" ref="F51:F73">E51-D51</f>
        <v>-6710000</v>
      </c>
      <c r="G51" s="123"/>
      <c r="H51" s="209">
        <f>SUM(H52:I57)</f>
        <v>20864420</v>
      </c>
      <c r="I51" s="210"/>
      <c r="J51" s="132"/>
      <c r="K51" s="133"/>
    </row>
    <row r="52" spans="1:11" ht="39.75" customHeight="1">
      <c r="A52" s="181"/>
      <c r="B52" s="224"/>
      <c r="C52" s="55" t="s">
        <v>33</v>
      </c>
      <c r="D52" s="59">
        <v>40550000</v>
      </c>
      <c r="E52" s="83">
        <v>36360000</v>
      </c>
      <c r="F52" s="124">
        <f t="shared" si="1"/>
        <v>-4190000</v>
      </c>
      <c r="G52" s="125"/>
      <c r="H52" s="114">
        <v>16250000</v>
      </c>
      <c r="I52" s="115"/>
      <c r="J52" s="116" t="s">
        <v>91</v>
      </c>
      <c r="K52" s="117"/>
    </row>
    <row r="53" spans="1:11" ht="39.75" customHeight="1">
      <c r="A53" s="181"/>
      <c r="B53" s="225"/>
      <c r="C53" s="102" t="s">
        <v>62</v>
      </c>
      <c r="D53" s="39">
        <v>5990000</v>
      </c>
      <c r="E53" s="81">
        <v>4410000</v>
      </c>
      <c r="F53" s="126">
        <f t="shared" si="1"/>
        <v>-1580000</v>
      </c>
      <c r="G53" s="127"/>
      <c r="H53" s="128">
        <v>1394000</v>
      </c>
      <c r="I53" s="129"/>
      <c r="J53" s="118"/>
      <c r="K53" s="119"/>
    </row>
    <row r="54" spans="1:11" ht="39.75" customHeight="1">
      <c r="A54" s="181"/>
      <c r="B54" s="225"/>
      <c r="C54" s="88" t="s">
        <v>43</v>
      </c>
      <c r="D54" s="39">
        <v>0</v>
      </c>
      <c r="E54" s="81">
        <v>0</v>
      </c>
      <c r="F54" s="126">
        <f t="shared" si="1"/>
        <v>0</v>
      </c>
      <c r="G54" s="127"/>
      <c r="H54" s="128">
        <v>0</v>
      </c>
      <c r="I54" s="129"/>
      <c r="J54" s="217"/>
      <c r="K54" s="218"/>
    </row>
    <row r="55" spans="1:11" ht="39.75" customHeight="1">
      <c r="A55" s="181"/>
      <c r="B55" s="225"/>
      <c r="C55" s="29" t="s">
        <v>30</v>
      </c>
      <c r="D55" s="39">
        <v>3880000</v>
      </c>
      <c r="E55" s="81">
        <v>3400000</v>
      </c>
      <c r="F55" s="126">
        <f t="shared" si="1"/>
        <v>-480000</v>
      </c>
      <c r="G55" s="127"/>
      <c r="H55" s="128">
        <v>1470380</v>
      </c>
      <c r="I55" s="129"/>
      <c r="J55" s="219" t="s">
        <v>91</v>
      </c>
      <c r="K55" s="220"/>
    </row>
    <row r="56" spans="1:11" ht="39.75" customHeight="1">
      <c r="A56" s="181"/>
      <c r="B56" s="225"/>
      <c r="C56" s="102" t="s">
        <v>63</v>
      </c>
      <c r="D56" s="39">
        <v>4230000</v>
      </c>
      <c r="E56" s="81">
        <v>3770000</v>
      </c>
      <c r="F56" s="126">
        <f>E56-D56</f>
        <v>-460000</v>
      </c>
      <c r="G56" s="127"/>
      <c r="H56" s="128">
        <v>1638040</v>
      </c>
      <c r="I56" s="129"/>
      <c r="J56" s="221"/>
      <c r="K56" s="222"/>
    </row>
    <row r="57" spans="1:11" ht="39.75" customHeight="1">
      <c r="A57" s="181"/>
      <c r="B57" s="225"/>
      <c r="C57" s="29" t="s">
        <v>31</v>
      </c>
      <c r="D57" s="39">
        <v>330000</v>
      </c>
      <c r="E57" s="81">
        <v>330000</v>
      </c>
      <c r="F57" s="126">
        <f t="shared" si="1"/>
        <v>0</v>
      </c>
      <c r="G57" s="127"/>
      <c r="H57" s="128">
        <v>112000</v>
      </c>
      <c r="I57" s="129"/>
      <c r="J57" s="132"/>
      <c r="K57" s="133"/>
    </row>
    <row r="58" spans="1:11" ht="39.75" customHeight="1" thickBot="1">
      <c r="A58" s="181"/>
      <c r="B58" s="44" t="s">
        <v>12</v>
      </c>
      <c r="C58" s="60"/>
      <c r="D58" s="45">
        <f>SUM(D59:D61)</f>
        <v>1500000</v>
      </c>
      <c r="E58" s="84">
        <f>SUM(E59:E61)</f>
        <v>900000</v>
      </c>
      <c r="F58" s="126">
        <f t="shared" si="1"/>
        <v>-600000</v>
      </c>
      <c r="G58" s="127"/>
      <c r="H58" s="227">
        <f>H59+H60+H61</f>
        <v>600000</v>
      </c>
      <c r="I58" s="228"/>
      <c r="J58" s="132"/>
      <c r="K58" s="133"/>
    </row>
    <row r="59" spans="1:11" ht="39.75" customHeight="1">
      <c r="A59" s="181"/>
      <c r="B59" s="225"/>
      <c r="C59" s="43" t="s">
        <v>13</v>
      </c>
      <c r="D59" s="34">
        <v>200000</v>
      </c>
      <c r="E59" s="80">
        <v>200000</v>
      </c>
      <c r="F59" s="177">
        <f t="shared" si="1"/>
        <v>0</v>
      </c>
      <c r="G59" s="178"/>
      <c r="H59" s="114">
        <v>0</v>
      </c>
      <c r="I59" s="115"/>
      <c r="J59" s="132"/>
      <c r="K59" s="133"/>
    </row>
    <row r="60" spans="1:11" ht="39.75" customHeight="1">
      <c r="A60" s="181"/>
      <c r="B60" s="225"/>
      <c r="C60" s="29" t="s">
        <v>14</v>
      </c>
      <c r="D60" s="39">
        <v>1200000</v>
      </c>
      <c r="E60" s="81">
        <v>600000</v>
      </c>
      <c r="F60" s="126">
        <f t="shared" si="1"/>
        <v>-600000</v>
      </c>
      <c r="G60" s="127"/>
      <c r="H60" s="128">
        <v>600000</v>
      </c>
      <c r="I60" s="129"/>
      <c r="J60" s="130" t="s">
        <v>87</v>
      </c>
      <c r="K60" s="131"/>
    </row>
    <row r="61" spans="1:11" ht="39.75" customHeight="1">
      <c r="A61" s="181"/>
      <c r="B61" s="226"/>
      <c r="C61" s="29" t="s">
        <v>15</v>
      </c>
      <c r="D61" s="39">
        <v>100000</v>
      </c>
      <c r="E61" s="81">
        <v>100000</v>
      </c>
      <c r="F61" s="126">
        <f t="shared" si="1"/>
        <v>0</v>
      </c>
      <c r="G61" s="127"/>
      <c r="H61" s="128">
        <v>0</v>
      </c>
      <c r="I61" s="129"/>
      <c r="J61" s="132"/>
      <c r="K61" s="133"/>
    </row>
    <row r="62" spans="1:11" ht="39.75" customHeight="1" thickBot="1">
      <c r="A62" s="181"/>
      <c r="B62" s="40" t="s">
        <v>16</v>
      </c>
      <c r="C62" s="58"/>
      <c r="D62" s="53">
        <f>SUM(D63:D68)</f>
        <v>5159570</v>
      </c>
      <c r="E62" s="82">
        <f>SUM(E63:E68)</f>
        <v>5560000</v>
      </c>
      <c r="F62" s="136">
        <f t="shared" si="1"/>
        <v>400430</v>
      </c>
      <c r="G62" s="137"/>
      <c r="H62" s="227">
        <f>SUM(H63:I68)</f>
        <v>2330026</v>
      </c>
      <c r="I62" s="228"/>
      <c r="J62" s="132"/>
      <c r="K62" s="133"/>
    </row>
    <row r="63" spans="1:11" ht="39.75" customHeight="1">
      <c r="A63" s="181"/>
      <c r="B63" s="224"/>
      <c r="C63" s="55" t="s">
        <v>17</v>
      </c>
      <c r="D63" s="59">
        <v>50000</v>
      </c>
      <c r="E63" s="83">
        <v>50000</v>
      </c>
      <c r="F63" s="124">
        <f t="shared" si="1"/>
        <v>0</v>
      </c>
      <c r="G63" s="125"/>
      <c r="H63" s="114">
        <v>0</v>
      </c>
      <c r="I63" s="115"/>
      <c r="J63" s="132"/>
      <c r="K63" s="133"/>
    </row>
    <row r="64" spans="1:11" ht="39.75" customHeight="1">
      <c r="A64" s="181"/>
      <c r="B64" s="225"/>
      <c r="C64" s="29" t="s">
        <v>38</v>
      </c>
      <c r="D64" s="39">
        <v>1600000</v>
      </c>
      <c r="E64" s="81">
        <v>1600000</v>
      </c>
      <c r="F64" s="126">
        <f t="shared" si="1"/>
        <v>0</v>
      </c>
      <c r="G64" s="127"/>
      <c r="H64" s="128">
        <v>406756</v>
      </c>
      <c r="I64" s="129"/>
      <c r="J64" s="229"/>
      <c r="K64" s="133"/>
    </row>
    <row r="65" spans="1:11" ht="39.75" customHeight="1">
      <c r="A65" s="181"/>
      <c r="B65" s="225"/>
      <c r="C65" s="29" t="s">
        <v>18</v>
      </c>
      <c r="D65" s="39">
        <v>1500000</v>
      </c>
      <c r="E65" s="81">
        <v>1800000</v>
      </c>
      <c r="F65" s="126">
        <f t="shared" si="1"/>
        <v>300000</v>
      </c>
      <c r="G65" s="127"/>
      <c r="H65" s="128">
        <v>770700</v>
      </c>
      <c r="I65" s="129"/>
      <c r="J65" s="229"/>
      <c r="K65" s="133"/>
    </row>
    <row r="66" spans="1:11" ht="39.75" customHeight="1">
      <c r="A66" s="181"/>
      <c r="B66" s="225"/>
      <c r="C66" s="29" t="s">
        <v>19</v>
      </c>
      <c r="D66" s="39">
        <v>889570</v>
      </c>
      <c r="E66" s="81">
        <v>990000</v>
      </c>
      <c r="F66" s="126">
        <f t="shared" si="1"/>
        <v>100430</v>
      </c>
      <c r="G66" s="127"/>
      <c r="H66" s="128">
        <v>859570</v>
      </c>
      <c r="I66" s="129"/>
      <c r="J66" s="132"/>
      <c r="K66" s="133"/>
    </row>
    <row r="67" spans="1:11" ht="39.75" customHeight="1">
      <c r="A67" s="181"/>
      <c r="B67" s="225"/>
      <c r="C67" s="108" t="s">
        <v>72</v>
      </c>
      <c r="D67" s="107">
        <v>1000000</v>
      </c>
      <c r="E67" s="81">
        <v>1000000</v>
      </c>
      <c r="F67" s="128">
        <f>E67-D67</f>
        <v>0</v>
      </c>
      <c r="G67" s="129"/>
      <c r="H67" s="128">
        <v>278000</v>
      </c>
      <c r="I67" s="129"/>
      <c r="J67" s="120"/>
      <c r="K67" s="121"/>
    </row>
    <row r="68" spans="1:11" ht="39.75" customHeight="1">
      <c r="A68" s="223"/>
      <c r="B68" s="226"/>
      <c r="C68" s="29" t="s">
        <v>20</v>
      </c>
      <c r="D68" s="39">
        <v>120000</v>
      </c>
      <c r="E68" s="81">
        <v>120000</v>
      </c>
      <c r="F68" s="126">
        <f t="shared" si="1"/>
        <v>0</v>
      </c>
      <c r="G68" s="127"/>
      <c r="H68" s="128">
        <v>15000</v>
      </c>
      <c r="I68" s="129"/>
      <c r="J68" s="132"/>
      <c r="K68" s="133"/>
    </row>
    <row r="69" spans="1:11" ht="39.75" customHeight="1" thickBot="1">
      <c r="A69" s="30" t="s">
        <v>39</v>
      </c>
      <c r="B69" s="31"/>
      <c r="C69" s="32"/>
      <c r="D69" s="33">
        <f>D70</f>
        <v>800000</v>
      </c>
      <c r="E69" s="77">
        <f>E70</f>
        <v>800000</v>
      </c>
      <c r="F69" s="152">
        <f t="shared" si="1"/>
        <v>0</v>
      </c>
      <c r="G69" s="154"/>
      <c r="H69" s="207">
        <f>H70</f>
        <v>150000</v>
      </c>
      <c r="I69" s="208"/>
      <c r="J69" s="132"/>
      <c r="K69" s="133"/>
    </row>
    <row r="70" spans="1:11" ht="39.75" customHeight="1" thickBot="1" thickTop="1">
      <c r="A70" s="139"/>
      <c r="B70" s="50" t="s">
        <v>21</v>
      </c>
      <c r="C70" s="56"/>
      <c r="D70" s="57">
        <f>D71+D72+D73</f>
        <v>800000</v>
      </c>
      <c r="E70" s="79">
        <f>E71+E72+E73</f>
        <v>800000</v>
      </c>
      <c r="F70" s="124">
        <f t="shared" si="1"/>
        <v>0</v>
      </c>
      <c r="G70" s="125"/>
      <c r="H70" s="209">
        <f>SUM(H71:I73)</f>
        <v>150000</v>
      </c>
      <c r="I70" s="210"/>
      <c r="J70" s="132"/>
      <c r="K70" s="133"/>
    </row>
    <row r="71" spans="1:11" ht="39.75" customHeight="1">
      <c r="A71" s="181"/>
      <c r="B71" s="225"/>
      <c r="C71" s="43" t="s">
        <v>22</v>
      </c>
      <c r="D71" s="34">
        <v>0</v>
      </c>
      <c r="E71" s="80">
        <v>0</v>
      </c>
      <c r="F71" s="177">
        <f t="shared" si="1"/>
        <v>0</v>
      </c>
      <c r="G71" s="178"/>
      <c r="H71" s="114">
        <v>0</v>
      </c>
      <c r="I71" s="115"/>
      <c r="J71" s="132"/>
      <c r="K71" s="133"/>
    </row>
    <row r="72" spans="1:11" ht="39.75" customHeight="1">
      <c r="A72" s="181"/>
      <c r="B72" s="230"/>
      <c r="C72" s="29" t="s">
        <v>23</v>
      </c>
      <c r="D72" s="39">
        <v>500000</v>
      </c>
      <c r="E72" s="81">
        <v>500000</v>
      </c>
      <c r="F72" s="126">
        <f t="shared" si="1"/>
        <v>0</v>
      </c>
      <c r="G72" s="127"/>
      <c r="H72" s="128">
        <v>0</v>
      </c>
      <c r="I72" s="129"/>
      <c r="J72" s="130"/>
      <c r="K72" s="131"/>
    </row>
    <row r="73" spans="1:11" ht="39.75" customHeight="1" thickBot="1">
      <c r="A73" s="182"/>
      <c r="B73" s="231"/>
      <c r="C73" s="44" t="s">
        <v>40</v>
      </c>
      <c r="D73" s="45">
        <v>300000</v>
      </c>
      <c r="E73" s="84">
        <v>300000</v>
      </c>
      <c r="F73" s="136">
        <f t="shared" si="1"/>
        <v>0</v>
      </c>
      <c r="G73" s="137"/>
      <c r="H73" s="227">
        <v>150000</v>
      </c>
      <c r="I73" s="228"/>
      <c r="J73" s="242"/>
      <c r="K73" s="243"/>
    </row>
    <row r="74" spans="1:11" ht="14.25" customHeight="1">
      <c r="A74" s="20"/>
      <c r="B74" s="20"/>
      <c r="C74" s="21"/>
      <c r="D74" s="19"/>
      <c r="E74" s="19"/>
      <c r="F74" s="19"/>
      <c r="G74" s="22"/>
      <c r="H74" s="22"/>
      <c r="I74" s="23"/>
      <c r="J74" s="24"/>
      <c r="K74" s="25"/>
    </row>
    <row r="75" spans="1:11" ht="19.5" customHeight="1">
      <c r="A75" s="168" t="s">
        <v>42</v>
      </c>
      <c r="B75" s="168"/>
      <c r="C75" s="168"/>
      <c r="D75" s="168"/>
      <c r="I75" s="211" t="s">
        <v>79</v>
      </c>
      <c r="J75" s="212"/>
      <c r="K75" s="212"/>
    </row>
    <row r="76" spans="1:11" ht="27.75" customHeight="1">
      <c r="A76" s="168"/>
      <c r="B76" s="168"/>
      <c r="C76" s="168"/>
      <c r="D76" s="168"/>
      <c r="I76" s="212"/>
      <c r="J76" s="212"/>
      <c r="K76" s="212"/>
    </row>
    <row r="77" spans="1:11" ht="39" customHeight="1">
      <c r="A77" s="89"/>
      <c r="B77" s="89"/>
      <c r="C77" s="89"/>
      <c r="D77" s="89"/>
      <c r="I77" s="90"/>
      <c r="J77" s="90"/>
      <c r="K77" s="90"/>
    </row>
    <row r="78" spans="1:11" ht="18.75" customHeight="1">
      <c r="A78" s="14"/>
      <c r="B78" s="14"/>
      <c r="C78" s="6"/>
      <c r="D78" s="5"/>
      <c r="J78" s="189" t="s">
        <v>29</v>
      </c>
      <c r="K78" s="190"/>
    </row>
    <row r="79" spans="1:11" ht="18.75" customHeight="1" thickBot="1">
      <c r="A79" s="67"/>
      <c r="B79" s="67"/>
      <c r="C79" s="68"/>
      <c r="D79" s="69"/>
      <c r="E79" s="70"/>
      <c r="F79" s="70"/>
      <c r="G79" s="71"/>
      <c r="H79" s="71"/>
      <c r="I79" s="70"/>
      <c r="J79" s="72"/>
      <c r="K79" s="73"/>
    </row>
    <row r="80" spans="1:11" ht="39.75" customHeight="1">
      <c r="A80" s="174" t="s">
        <v>0</v>
      </c>
      <c r="B80" s="175"/>
      <c r="C80" s="176"/>
      <c r="D80" s="175" t="s">
        <v>59</v>
      </c>
      <c r="E80" s="192" t="s">
        <v>61</v>
      </c>
      <c r="F80" s="175" t="s">
        <v>34</v>
      </c>
      <c r="G80" s="194"/>
      <c r="H80" s="195" t="s">
        <v>82</v>
      </c>
      <c r="I80" s="194"/>
      <c r="J80" s="175" t="s">
        <v>27</v>
      </c>
      <c r="K80" s="197"/>
    </row>
    <row r="81" spans="1:11" ht="39.75" customHeight="1">
      <c r="A81" s="46" t="s">
        <v>1</v>
      </c>
      <c r="B81" s="47" t="s">
        <v>2</v>
      </c>
      <c r="C81" s="47" t="s">
        <v>3</v>
      </c>
      <c r="D81" s="191"/>
      <c r="E81" s="193"/>
      <c r="F81" s="191"/>
      <c r="G81" s="191"/>
      <c r="H81" s="196"/>
      <c r="I81" s="196"/>
      <c r="J81" s="198"/>
      <c r="K81" s="199"/>
    </row>
    <row r="82" spans="1:11" ht="37.5" customHeight="1" thickBot="1">
      <c r="A82" s="41" t="s">
        <v>41</v>
      </c>
      <c r="B82" s="40"/>
      <c r="C82" s="52"/>
      <c r="D82" s="53">
        <f>SUM(D83,D90)</f>
        <v>12970000</v>
      </c>
      <c r="E82" s="82">
        <f>SUM(E83,E90)</f>
        <v>13270000</v>
      </c>
      <c r="F82" s="126">
        <f>E82-D82</f>
        <v>300000</v>
      </c>
      <c r="G82" s="127"/>
      <c r="H82" s="207">
        <f>H83+H90</f>
        <v>4151422</v>
      </c>
      <c r="I82" s="208"/>
      <c r="J82" s="132"/>
      <c r="K82" s="133"/>
    </row>
    <row r="83" spans="1:11" ht="63.75" customHeight="1" thickBot="1" thickTop="1">
      <c r="A83" s="138"/>
      <c r="B83" s="61" t="s">
        <v>73</v>
      </c>
      <c r="C83" s="65"/>
      <c r="D83" s="63">
        <f>SUM(D84:D89)</f>
        <v>11470000</v>
      </c>
      <c r="E83" s="85">
        <f>SUM(E84:E89)</f>
        <v>11670000</v>
      </c>
      <c r="F83" s="150">
        <f>E83-D83</f>
        <v>200000</v>
      </c>
      <c r="G83" s="151"/>
      <c r="H83" s="209">
        <f>H84+H85+H86+H87+H88+H89</f>
        <v>3978692</v>
      </c>
      <c r="I83" s="210"/>
      <c r="J83" s="132"/>
      <c r="K83" s="133"/>
    </row>
    <row r="84" spans="1:11" ht="39.75" customHeight="1">
      <c r="A84" s="139"/>
      <c r="B84" s="224"/>
      <c r="C84" s="55" t="s">
        <v>74</v>
      </c>
      <c r="D84" s="59">
        <v>4300000</v>
      </c>
      <c r="E84" s="83">
        <v>4300000</v>
      </c>
      <c r="F84" s="177">
        <f>E84-D84</f>
        <v>0</v>
      </c>
      <c r="G84" s="178"/>
      <c r="H84" s="114">
        <v>1272890</v>
      </c>
      <c r="I84" s="115"/>
      <c r="J84" s="146"/>
      <c r="K84" s="234"/>
    </row>
    <row r="85" spans="1:11" ht="38.25" customHeight="1">
      <c r="A85" s="139"/>
      <c r="B85" s="225"/>
      <c r="C85" s="108" t="s">
        <v>75</v>
      </c>
      <c r="D85" s="39">
        <v>2600000</v>
      </c>
      <c r="E85" s="81">
        <v>2600000</v>
      </c>
      <c r="F85" s="126">
        <f aca="true" t="shared" si="2" ref="F85:F106">E85-D85</f>
        <v>0</v>
      </c>
      <c r="G85" s="127"/>
      <c r="H85" s="128">
        <v>779650</v>
      </c>
      <c r="I85" s="129"/>
      <c r="J85" s="132"/>
      <c r="K85" s="133"/>
    </row>
    <row r="86" spans="1:11" ht="37.5" customHeight="1">
      <c r="A86" s="139"/>
      <c r="B86" s="225"/>
      <c r="C86" s="108" t="s">
        <v>76</v>
      </c>
      <c r="D86" s="39">
        <v>2520000</v>
      </c>
      <c r="E86" s="81">
        <v>2520000</v>
      </c>
      <c r="F86" s="126">
        <f t="shared" si="2"/>
        <v>0</v>
      </c>
      <c r="G86" s="127"/>
      <c r="H86" s="128">
        <v>1220000</v>
      </c>
      <c r="I86" s="129"/>
      <c r="J86" s="132"/>
      <c r="K86" s="133"/>
    </row>
    <row r="87" spans="1:11" ht="37.5" customHeight="1">
      <c r="A87" s="139"/>
      <c r="B87" s="225"/>
      <c r="C87" s="108" t="s">
        <v>77</v>
      </c>
      <c r="D87" s="39">
        <v>250000</v>
      </c>
      <c r="E87" s="81">
        <v>250000</v>
      </c>
      <c r="F87" s="126">
        <f t="shared" si="2"/>
        <v>0</v>
      </c>
      <c r="G87" s="127"/>
      <c r="H87" s="128">
        <v>40800</v>
      </c>
      <c r="I87" s="129"/>
      <c r="J87" s="132"/>
      <c r="K87" s="133"/>
    </row>
    <row r="88" spans="1:11" ht="44.25" customHeight="1">
      <c r="A88" s="139"/>
      <c r="B88" s="225"/>
      <c r="C88" s="108" t="s">
        <v>78</v>
      </c>
      <c r="D88" s="39">
        <v>0</v>
      </c>
      <c r="E88" s="81">
        <v>0</v>
      </c>
      <c r="F88" s="126">
        <f t="shared" si="2"/>
        <v>0</v>
      </c>
      <c r="G88" s="127"/>
      <c r="H88" s="128">
        <v>0</v>
      </c>
      <c r="I88" s="129"/>
      <c r="J88" s="132"/>
      <c r="K88" s="133"/>
    </row>
    <row r="89" spans="1:11" ht="38.25" customHeight="1">
      <c r="A89" s="139"/>
      <c r="B89" s="226"/>
      <c r="C89" s="29" t="s">
        <v>24</v>
      </c>
      <c r="D89" s="39">
        <v>1800000</v>
      </c>
      <c r="E89" s="81">
        <v>2000000</v>
      </c>
      <c r="F89" s="126">
        <f t="shared" si="2"/>
        <v>200000</v>
      </c>
      <c r="G89" s="127"/>
      <c r="H89" s="128">
        <v>665352</v>
      </c>
      <c r="I89" s="129"/>
      <c r="J89" s="146"/>
      <c r="K89" s="241"/>
    </row>
    <row r="90" spans="1:11" ht="33" customHeight="1" thickBot="1">
      <c r="A90" s="139"/>
      <c r="B90" s="40" t="s">
        <v>25</v>
      </c>
      <c r="C90" s="52"/>
      <c r="D90" s="53">
        <v>1500000</v>
      </c>
      <c r="E90" s="82">
        <f>SUM(E91:E95)</f>
        <v>1600000</v>
      </c>
      <c r="F90" s="126">
        <f t="shared" si="2"/>
        <v>100000</v>
      </c>
      <c r="G90" s="127"/>
      <c r="H90" s="227">
        <f>SUM(H91:I93)</f>
        <v>172730</v>
      </c>
      <c r="I90" s="228"/>
      <c r="J90" s="132"/>
      <c r="K90" s="133"/>
    </row>
    <row r="91" spans="1:11" ht="37.5">
      <c r="A91" s="139"/>
      <c r="B91" s="232"/>
      <c r="C91" s="55" t="s">
        <v>64</v>
      </c>
      <c r="D91" s="59">
        <v>500000</v>
      </c>
      <c r="E91" s="83">
        <v>500000</v>
      </c>
      <c r="F91" s="177">
        <f t="shared" si="2"/>
        <v>0</v>
      </c>
      <c r="G91" s="178"/>
      <c r="H91" s="114">
        <v>121130</v>
      </c>
      <c r="I91" s="115"/>
      <c r="J91" s="132"/>
      <c r="K91" s="133"/>
    </row>
    <row r="92" spans="1:11" ht="37.5">
      <c r="A92" s="139"/>
      <c r="B92" s="233"/>
      <c r="C92" s="102" t="s">
        <v>65</v>
      </c>
      <c r="D92" s="39">
        <v>600000</v>
      </c>
      <c r="E92" s="81">
        <v>600000</v>
      </c>
      <c r="F92" s="126">
        <f t="shared" si="2"/>
        <v>0</v>
      </c>
      <c r="G92" s="127"/>
      <c r="H92" s="128">
        <v>0</v>
      </c>
      <c r="I92" s="129"/>
      <c r="J92" s="132"/>
      <c r="K92" s="133"/>
    </row>
    <row r="93" spans="1:11" ht="37.5">
      <c r="A93" s="139"/>
      <c r="B93" s="233"/>
      <c r="C93" s="102" t="s">
        <v>32</v>
      </c>
      <c r="D93" s="97">
        <v>200000</v>
      </c>
      <c r="E93" s="81">
        <v>200000</v>
      </c>
      <c r="F93" s="128">
        <f>E93-D93</f>
        <v>0</v>
      </c>
      <c r="G93" s="129"/>
      <c r="H93" s="128">
        <v>51600</v>
      </c>
      <c r="I93" s="129"/>
      <c r="J93" s="120"/>
      <c r="K93" s="121"/>
    </row>
    <row r="94" spans="1:11" ht="37.5">
      <c r="A94" s="139"/>
      <c r="B94" s="233"/>
      <c r="C94" s="102" t="s">
        <v>66</v>
      </c>
      <c r="D94" s="39">
        <v>200000</v>
      </c>
      <c r="E94" s="81">
        <v>200000</v>
      </c>
      <c r="F94" s="126">
        <f t="shared" si="2"/>
        <v>0</v>
      </c>
      <c r="G94" s="127"/>
      <c r="H94" s="128">
        <v>0</v>
      </c>
      <c r="I94" s="129"/>
      <c r="J94" s="132"/>
      <c r="K94" s="133"/>
    </row>
    <row r="95" spans="1:11" ht="46.5" customHeight="1">
      <c r="A95" s="140"/>
      <c r="B95" s="171"/>
      <c r="C95" s="113" t="s">
        <v>89</v>
      </c>
      <c r="D95" s="109">
        <v>0</v>
      </c>
      <c r="E95" s="81">
        <v>100000</v>
      </c>
      <c r="F95" s="126">
        <f>E95-D95</f>
        <v>100000</v>
      </c>
      <c r="G95" s="127"/>
      <c r="H95" s="128">
        <v>0</v>
      </c>
      <c r="I95" s="129"/>
      <c r="J95" s="130" t="s">
        <v>90</v>
      </c>
      <c r="K95" s="131"/>
    </row>
    <row r="96" spans="1:11" ht="38.25" customHeight="1" thickBot="1">
      <c r="A96" s="105" t="s">
        <v>67</v>
      </c>
      <c r="B96" s="106"/>
      <c r="C96" s="31"/>
      <c r="D96" s="92">
        <f>SUM(D97)</f>
        <v>100000</v>
      </c>
      <c r="E96" s="77">
        <f>SUM(E97)</f>
        <v>100000</v>
      </c>
      <c r="F96" s="152">
        <f>E96-D96</f>
        <v>0</v>
      </c>
      <c r="G96" s="154"/>
      <c r="H96" s="207">
        <f>H97</f>
        <v>0</v>
      </c>
      <c r="I96" s="208"/>
      <c r="J96" s="120"/>
      <c r="K96" s="121"/>
    </row>
    <row r="97" spans="1:11" ht="39.75" customHeight="1" thickBot="1" thickTop="1">
      <c r="A97" s="239"/>
      <c r="B97" s="36" t="s">
        <v>67</v>
      </c>
      <c r="C97" s="36"/>
      <c r="D97" s="96">
        <f>SUM(D98)</f>
        <v>100000</v>
      </c>
      <c r="E97" s="86">
        <f>SUM(E98)</f>
        <v>100000</v>
      </c>
      <c r="F97" s="209">
        <f>F98</f>
        <v>0</v>
      </c>
      <c r="G97" s="210"/>
      <c r="H97" s="209">
        <f>H98</f>
        <v>0</v>
      </c>
      <c r="I97" s="210"/>
      <c r="J97" s="120"/>
      <c r="K97" s="121"/>
    </row>
    <row r="98" spans="1:11" ht="44.25" customHeight="1">
      <c r="A98" s="240"/>
      <c r="B98" s="100"/>
      <c r="C98" s="42" t="s">
        <v>68</v>
      </c>
      <c r="D98" s="93">
        <v>100000</v>
      </c>
      <c r="E98" s="78">
        <v>100000</v>
      </c>
      <c r="F98" s="114">
        <v>0</v>
      </c>
      <c r="G98" s="115"/>
      <c r="H98" s="114">
        <v>0</v>
      </c>
      <c r="I98" s="115"/>
      <c r="J98" s="120"/>
      <c r="K98" s="121"/>
    </row>
    <row r="99" spans="1:11" ht="39.75" customHeight="1" thickBot="1">
      <c r="A99" s="30" t="s">
        <v>26</v>
      </c>
      <c r="B99" s="31"/>
      <c r="C99" s="32"/>
      <c r="D99" s="33">
        <f>D100</f>
        <v>100000</v>
      </c>
      <c r="E99" s="77">
        <f>E100</f>
        <v>100000</v>
      </c>
      <c r="F99" s="152">
        <f t="shared" si="2"/>
        <v>0</v>
      </c>
      <c r="G99" s="154"/>
      <c r="H99" s="207">
        <f>H100</f>
        <v>0</v>
      </c>
      <c r="I99" s="208"/>
      <c r="J99" s="132"/>
      <c r="K99" s="133"/>
    </row>
    <row r="100" spans="1:11" ht="38.25" customHeight="1" thickBot="1" thickTop="1">
      <c r="A100" s="237"/>
      <c r="B100" s="36" t="s">
        <v>26</v>
      </c>
      <c r="C100" s="37"/>
      <c r="D100" s="96">
        <f>D101</f>
        <v>100000</v>
      </c>
      <c r="E100" s="86">
        <f>E101</f>
        <v>100000</v>
      </c>
      <c r="F100" s="122">
        <f t="shared" si="2"/>
        <v>0</v>
      </c>
      <c r="G100" s="123"/>
      <c r="H100" s="209">
        <f>H101</f>
        <v>0</v>
      </c>
      <c r="I100" s="210"/>
      <c r="J100" s="132"/>
      <c r="K100" s="133"/>
    </row>
    <row r="101" spans="1:11" ht="44.25" customHeight="1">
      <c r="A101" s="223"/>
      <c r="B101" s="51"/>
      <c r="C101" s="43" t="s">
        <v>26</v>
      </c>
      <c r="D101" s="34">
        <v>100000</v>
      </c>
      <c r="E101" s="80">
        <v>100000</v>
      </c>
      <c r="F101" s="124">
        <f t="shared" si="2"/>
        <v>0</v>
      </c>
      <c r="G101" s="125"/>
      <c r="H101" s="114">
        <v>0</v>
      </c>
      <c r="I101" s="115"/>
      <c r="J101" s="132"/>
      <c r="K101" s="133"/>
    </row>
    <row r="102" spans="1:11" ht="53.25" customHeight="1" thickBot="1">
      <c r="A102" s="30" t="s">
        <v>69</v>
      </c>
      <c r="B102" s="31"/>
      <c r="C102" s="32"/>
      <c r="D102" s="33">
        <f>D103</f>
        <v>460430</v>
      </c>
      <c r="E102" s="77">
        <f>E103</f>
        <v>500000</v>
      </c>
      <c r="F102" s="126">
        <f t="shared" si="2"/>
        <v>39570</v>
      </c>
      <c r="G102" s="127"/>
      <c r="H102" s="207">
        <f>H103</f>
        <v>4427</v>
      </c>
      <c r="I102" s="208"/>
      <c r="J102" s="132"/>
      <c r="K102" s="133"/>
    </row>
    <row r="103" spans="1:11" ht="45.75" customHeight="1" thickBot="1" thickTop="1">
      <c r="A103" s="237"/>
      <c r="B103" s="50" t="s">
        <v>69</v>
      </c>
      <c r="C103" s="56"/>
      <c r="D103" s="57">
        <f>SUM(D104:D105)</f>
        <v>460430</v>
      </c>
      <c r="E103" s="79">
        <f>SUM(E104:E105)</f>
        <v>500000</v>
      </c>
      <c r="F103" s="122">
        <f t="shared" si="2"/>
        <v>39570</v>
      </c>
      <c r="G103" s="123"/>
      <c r="H103" s="209">
        <f>H105</f>
        <v>4427</v>
      </c>
      <c r="I103" s="210"/>
      <c r="J103" s="132"/>
      <c r="K103" s="133"/>
    </row>
    <row r="104" spans="1:11" ht="42" customHeight="1">
      <c r="A104" s="237"/>
      <c r="B104" s="232"/>
      <c r="C104" s="54" t="s">
        <v>70</v>
      </c>
      <c r="D104" s="93">
        <v>450430</v>
      </c>
      <c r="E104" s="78">
        <v>490000</v>
      </c>
      <c r="F104" s="124">
        <f>E104-D104</f>
        <v>39570</v>
      </c>
      <c r="G104" s="125"/>
      <c r="H104" s="114">
        <v>0</v>
      </c>
      <c r="I104" s="115"/>
      <c r="J104" s="120"/>
      <c r="K104" s="121"/>
    </row>
    <row r="105" spans="1:11" ht="42" customHeight="1" thickBot="1">
      <c r="A105" s="181"/>
      <c r="B105" s="238"/>
      <c r="C105" s="31" t="s">
        <v>71</v>
      </c>
      <c r="D105" s="92">
        <v>10000</v>
      </c>
      <c r="E105" s="77">
        <v>10000</v>
      </c>
      <c r="F105" s="152">
        <f t="shared" si="2"/>
        <v>0</v>
      </c>
      <c r="G105" s="154"/>
      <c r="H105" s="152">
        <v>4427</v>
      </c>
      <c r="I105" s="152"/>
      <c r="J105" s="235"/>
      <c r="K105" s="236"/>
    </row>
    <row r="106" spans="1:11" ht="41.25" customHeight="1" thickBot="1" thickTop="1">
      <c r="A106" s="64" t="s">
        <v>9</v>
      </c>
      <c r="B106" s="36"/>
      <c r="C106" s="66"/>
      <c r="D106" s="38">
        <f>SUM(D50,D69,D82,D96,D99,D102)</f>
        <v>76070000</v>
      </c>
      <c r="E106" s="86">
        <f>SUM(E50,E69,E82,E96,E99,E102)</f>
        <v>69500000</v>
      </c>
      <c r="F106" s="122">
        <f t="shared" si="2"/>
        <v>-6570000</v>
      </c>
      <c r="G106" s="123"/>
      <c r="H106" s="209">
        <f>H50+H69+H82+H99+H102</f>
        <v>28100295</v>
      </c>
      <c r="I106" s="210"/>
      <c r="J106" s="204"/>
      <c r="K106" s="205"/>
    </row>
    <row r="108" spans="1:11" ht="19.5" customHeight="1">
      <c r="A108" s="168" t="s">
        <v>80</v>
      </c>
      <c r="B108" s="168"/>
      <c r="C108" s="168"/>
      <c r="D108" s="168"/>
      <c r="I108" s="211" t="s">
        <v>79</v>
      </c>
      <c r="J108" s="212"/>
      <c r="K108" s="212"/>
    </row>
    <row r="109" spans="1:11" ht="19.5" customHeight="1">
      <c r="A109" s="168"/>
      <c r="B109" s="168"/>
      <c r="C109" s="168"/>
      <c r="D109" s="168"/>
      <c r="I109" s="212"/>
      <c r="J109" s="212"/>
      <c r="K109" s="212"/>
    </row>
    <row r="110" spans="1:4" ht="13.5">
      <c r="A110" s="15"/>
      <c r="B110" s="15"/>
      <c r="C110" s="15"/>
      <c r="D110" s="15"/>
    </row>
  </sheetData>
  <sheetProtection/>
  <mergeCells count="284">
    <mergeCell ref="J66:K66"/>
    <mergeCell ref="H60:I60"/>
    <mergeCell ref="H67:I67"/>
    <mergeCell ref="J67:K67"/>
    <mergeCell ref="H84:I84"/>
    <mergeCell ref="J82:K82"/>
    <mergeCell ref="J73:K73"/>
    <mergeCell ref="H69:I69"/>
    <mergeCell ref="J78:K78"/>
    <mergeCell ref="I75:K76"/>
    <mergeCell ref="J80:K81"/>
    <mergeCell ref="H61:I61"/>
    <mergeCell ref="H62:I62"/>
    <mergeCell ref="H63:I63"/>
    <mergeCell ref="H64:I64"/>
    <mergeCell ref="H66:I66"/>
    <mergeCell ref="H106:I106"/>
    <mergeCell ref="F106:G106"/>
    <mergeCell ref="H91:I91"/>
    <mergeCell ref="H92:I92"/>
    <mergeCell ref="F99:G99"/>
    <mergeCell ref="J90:K90"/>
    <mergeCell ref="J88:K88"/>
    <mergeCell ref="J89:K89"/>
    <mergeCell ref="J86:K86"/>
    <mergeCell ref="J87:K87"/>
    <mergeCell ref="H87:I87"/>
    <mergeCell ref="H94:I94"/>
    <mergeCell ref="H99:I99"/>
    <mergeCell ref="F88:G88"/>
    <mergeCell ref="F89:G89"/>
    <mergeCell ref="F90:G90"/>
    <mergeCell ref="F91:G91"/>
    <mergeCell ref="F92:G92"/>
    <mergeCell ref="F94:G94"/>
    <mergeCell ref="H88:I88"/>
    <mergeCell ref="H89:I89"/>
    <mergeCell ref="H90:I90"/>
    <mergeCell ref="J106:K106"/>
    <mergeCell ref="H97:I97"/>
    <mergeCell ref="A108:D109"/>
    <mergeCell ref="J102:K102"/>
    <mergeCell ref="J103:K103"/>
    <mergeCell ref="J105:K105"/>
    <mergeCell ref="J99:K99"/>
    <mergeCell ref="J100:K100"/>
    <mergeCell ref="J101:K101"/>
    <mergeCell ref="J91:K91"/>
    <mergeCell ref="J92:K92"/>
    <mergeCell ref="J94:K94"/>
    <mergeCell ref="I108:K109"/>
    <mergeCell ref="A100:A101"/>
    <mergeCell ref="A103:A105"/>
    <mergeCell ref="H100:I100"/>
    <mergeCell ref="H101:I101"/>
    <mergeCell ref="H102:I102"/>
    <mergeCell ref="H103:I103"/>
    <mergeCell ref="B104:B105"/>
    <mergeCell ref="A97:A98"/>
    <mergeCell ref="F104:G104"/>
    <mergeCell ref="F105:G105"/>
    <mergeCell ref="J104:K104"/>
    <mergeCell ref="F98:G98"/>
    <mergeCell ref="F97:G97"/>
    <mergeCell ref="F96:G96"/>
    <mergeCell ref="A83:A95"/>
    <mergeCell ref="B91:B95"/>
    <mergeCell ref="H70:I70"/>
    <mergeCell ref="H80:I81"/>
    <mergeCell ref="J83:K83"/>
    <mergeCell ref="J84:K84"/>
    <mergeCell ref="H71:I71"/>
    <mergeCell ref="H72:I72"/>
    <mergeCell ref="H82:I82"/>
    <mergeCell ref="H83:I83"/>
    <mergeCell ref="J72:K72"/>
    <mergeCell ref="H96:I96"/>
    <mergeCell ref="D80:D81"/>
    <mergeCell ref="H105:I105"/>
    <mergeCell ref="J85:K85"/>
    <mergeCell ref="B84:B89"/>
    <mergeCell ref="F83:G83"/>
    <mergeCell ref="J68:K68"/>
    <mergeCell ref="J69:K69"/>
    <mergeCell ref="J63:K63"/>
    <mergeCell ref="J64:K64"/>
    <mergeCell ref="J65:K65"/>
    <mergeCell ref="H85:I85"/>
    <mergeCell ref="H86:I86"/>
    <mergeCell ref="F80:G81"/>
    <mergeCell ref="E80:E81"/>
    <mergeCell ref="F73:G73"/>
    <mergeCell ref="F68:G68"/>
    <mergeCell ref="H68:I68"/>
    <mergeCell ref="F69:G69"/>
    <mergeCell ref="F70:G70"/>
    <mergeCell ref="F71:G71"/>
    <mergeCell ref="B71:B73"/>
    <mergeCell ref="H73:I73"/>
    <mergeCell ref="F82:G82"/>
    <mergeCell ref="J70:K70"/>
    <mergeCell ref="J71:K71"/>
    <mergeCell ref="A48:C48"/>
    <mergeCell ref="F48:G49"/>
    <mergeCell ref="E48:E49"/>
    <mergeCell ref="D48:D49"/>
    <mergeCell ref="H48:I49"/>
    <mergeCell ref="J48:K49"/>
    <mergeCell ref="A51:A68"/>
    <mergeCell ref="B52:B57"/>
    <mergeCell ref="B59:B61"/>
    <mergeCell ref="B63:B68"/>
    <mergeCell ref="J60:K60"/>
    <mergeCell ref="J61:K61"/>
    <mergeCell ref="J62:K62"/>
    <mergeCell ref="F56:G56"/>
    <mergeCell ref="F57:G57"/>
    <mergeCell ref="J57:K57"/>
    <mergeCell ref="J58:K58"/>
    <mergeCell ref="F59:G59"/>
    <mergeCell ref="F58:G58"/>
    <mergeCell ref="H56:I56"/>
    <mergeCell ref="H57:I57"/>
    <mergeCell ref="H58:I58"/>
    <mergeCell ref="J59:K59"/>
    <mergeCell ref="F65:G65"/>
    <mergeCell ref="F60:G60"/>
    <mergeCell ref="F61:G61"/>
    <mergeCell ref="H53:I53"/>
    <mergeCell ref="H54:I54"/>
    <mergeCell ref="H55:I55"/>
    <mergeCell ref="J24:K24"/>
    <mergeCell ref="H59:I59"/>
    <mergeCell ref="J46:K46"/>
    <mergeCell ref="H50:I50"/>
    <mergeCell ref="H51:I51"/>
    <mergeCell ref="H52:I52"/>
    <mergeCell ref="I41:K42"/>
    <mergeCell ref="J31:K32"/>
    <mergeCell ref="J52:K53"/>
    <mergeCell ref="J54:K54"/>
    <mergeCell ref="J55:K56"/>
    <mergeCell ref="F11:G11"/>
    <mergeCell ref="J11:K11"/>
    <mergeCell ref="H11:I11"/>
    <mergeCell ref="B13:B16"/>
    <mergeCell ref="H39:I39"/>
    <mergeCell ref="J50:K50"/>
    <mergeCell ref="J51:K51"/>
    <mergeCell ref="J38:K38"/>
    <mergeCell ref="H38:I38"/>
    <mergeCell ref="J39:K39"/>
    <mergeCell ref="H24:I24"/>
    <mergeCell ref="F24:G24"/>
    <mergeCell ref="F25:G25"/>
    <mergeCell ref="F26:G26"/>
    <mergeCell ref="F30:G30"/>
    <mergeCell ref="F31:G31"/>
    <mergeCell ref="H30:I30"/>
    <mergeCell ref="H31:I31"/>
    <mergeCell ref="J34:K34"/>
    <mergeCell ref="H34:I34"/>
    <mergeCell ref="H37:I37"/>
    <mergeCell ref="F34:G34"/>
    <mergeCell ref="J35:K35"/>
    <mergeCell ref="H35:I35"/>
    <mergeCell ref="A1:K1"/>
    <mergeCell ref="A6:B6"/>
    <mergeCell ref="J7:K7"/>
    <mergeCell ref="A9:C9"/>
    <mergeCell ref="D9:D10"/>
    <mergeCell ref="E9:E10"/>
    <mergeCell ref="F3:F4"/>
    <mergeCell ref="F9:G10"/>
    <mergeCell ref="H9:I10"/>
    <mergeCell ref="J9:K10"/>
    <mergeCell ref="J17:K17"/>
    <mergeCell ref="H17:I17"/>
    <mergeCell ref="J18:K18"/>
    <mergeCell ref="H12:I12"/>
    <mergeCell ref="J13:K13"/>
    <mergeCell ref="J21:K21"/>
    <mergeCell ref="J22:K22"/>
    <mergeCell ref="J23:K23"/>
    <mergeCell ref="J14:K14"/>
    <mergeCell ref="J15:K15"/>
    <mergeCell ref="J12:K12"/>
    <mergeCell ref="H18:I18"/>
    <mergeCell ref="J19:K19"/>
    <mergeCell ref="H19:I19"/>
    <mergeCell ref="J20:K20"/>
    <mergeCell ref="H20:I20"/>
    <mergeCell ref="H15:I15"/>
    <mergeCell ref="J16:K16"/>
    <mergeCell ref="H16:I16"/>
    <mergeCell ref="A41:D42"/>
    <mergeCell ref="A44:B44"/>
    <mergeCell ref="F85:G85"/>
    <mergeCell ref="F87:G87"/>
    <mergeCell ref="F86:G86"/>
    <mergeCell ref="F72:G72"/>
    <mergeCell ref="A35:A38"/>
    <mergeCell ref="B36:B38"/>
    <mergeCell ref="F67:G67"/>
    <mergeCell ref="F50:G50"/>
    <mergeCell ref="F51:G51"/>
    <mergeCell ref="F52:G52"/>
    <mergeCell ref="F53:G53"/>
    <mergeCell ref="F54:G54"/>
    <mergeCell ref="F55:G55"/>
    <mergeCell ref="F38:G38"/>
    <mergeCell ref="F39:G39"/>
    <mergeCell ref="A80:C80"/>
    <mergeCell ref="F84:G84"/>
    <mergeCell ref="F35:G35"/>
    <mergeCell ref="F36:G36"/>
    <mergeCell ref="F37:G37"/>
    <mergeCell ref="A75:D76"/>
    <mergeCell ref="A70:A73"/>
    <mergeCell ref="A18:A23"/>
    <mergeCell ref="A12:A16"/>
    <mergeCell ref="F21:G21"/>
    <mergeCell ref="F22:G22"/>
    <mergeCell ref="F23:G23"/>
    <mergeCell ref="H21:I21"/>
    <mergeCell ref="H22:I22"/>
    <mergeCell ref="H23:I23"/>
    <mergeCell ref="B21:B23"/>
    <mergeCell ref="H13:I13"/>
    <mergeCell ref="F20:G20"/>
    <mergeCell ref="F13:G13"/>
    <mergeCell ref="F12:G12"/>
    <mergeCell ref="F14:G14"/>
    <mergeCell ref="F15:G15"/>
    <mergeCell ref="F16:G16"/>
    <mergeCell ref="F17:G17"/>
    <mergeCell ref="F18:G18"/>
    <mergeCell ref="F19:G19"/>
    <mergeCell ref="H14:I14"/>
    <mergeCell ref="A25:A28"/>
    <mergeCell ref="B26:B28"/>
    <mergeCell ref="A30:A33"/>
    <mergeCell ref="B31:B33"/>
    <mergeCell ref="F32:G32"/>
    <mergeCell ref="F33:G33"/>
    <mergeCell ref="H32:I32"/>
    <mergeCell ref="H33:I33"/>
    <mergeCell ref="J33:K33"/>
    <mergeCell ref="F27:G27"/>
    <mergeCell ref="F28:G28"/>
    <mergeCell ref="H27:I27"/>
    <mergeCell ref="H28:I28"/>
    <mergeCell ref="J28:K28"/>
    <mergeCell ref="H26:I26"/>
    <mergeCell ref="J29:K29"/>
    <mergeCell ref="J25:K25"/>
    <mergeCell ref="H25:I25"/>
    <mergeCell ref="F29:G29"/>
    <mergeCell ref="H29:I29"/>
    <mergeCell ref="J30:K30"/>
    <mergeCell ref="H104:I104"/>
    <mergeCell ref="J26:K27"/>
    <mergeCell ref="H98:I98"/>
    <mergeCell ref="J93:K93"/>
    <mergeCell ref="J96:K96"/>
    <mergeCell ref="J97:K97"/>
    <mergeCell ref="J98:K98"/>
    <mergeCell ref="F103:G103"/>
    <mergeCell ref="F100:G100"/>
    <mergeCell ref="F101:G101"/>
    <mergeCell ref="F102:G102"/>
    <mergeCell ref="F93:G93"/>
    <mergeCell ref="F95:G95"/>
    <mergeCell ref="H95:I95"/>
    <mergeCell ref="J95:K95"/>
    <mergeCell ref="H93:I93"/>
    <mergeCell ref="J36:K36"/>
    <mergeCell ref="H36:I36"/>
    <mergeCell ref="J37:K37"/>
    <mergeCell ref="F66:G66"/>
    <mergeCell ref="H65:I65"/>
    <mergeCell ref="F62:G62"/>
    <mergeCell ref="F63:G63"/>
    <mergeCell ref="F64:G64"/>
  </mergeCells>
  <printOptions/>
  <pageMargins left="0.3937007874015748" right="0.3937007874015748" top="0.7874015748031497" bottom="0.31496062992125984" header="0" footer="0"/>
  <pageSetup horizontalDpi="600" verticalDpi="600" orientation="portrait" paperSize="9" scale="59" r:id="rId2"/>
  <rowBreaks count="2" manualBreakCount="2">
    <brk id="42" max="10" man="1"/>
    <brk id="7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한나맘</cp:lastModifiedBy>
  <cp:lastPrinted>2013-07-18T02:37:26Z</cp:lastPrinted>
  <dcterms:created xsi:type="dcterms:W3CDTF">2011-11-02T06:58:19Z</dcterms:created>
  <dcterms:modified xsi:type="dcterms:W3CDTF">2013-07-22T12:05:50Z</dcterms:modified>
  <cp:category/>
  <cp:version/>
  <cp:contentType/>
  <cp:contentStatus/>
</cp:coreProperties>
</file>