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80" windowHeight="8040" activeTab="0"/>
  </bookViews>
  <sheets>
    <sheet name="예산안" sheetId="1" r:id="rId1"/>
  </sheets>
  <definedNames>
    <definedName name="_xlnm.Print_Area" localSheetId="0">'예산안'!$A$1:$K$115</definedName>
  </definedNames>
  <calcPr fullCalcOnLoad="1"/>
</workbook>
</file>

<file path=xl/sharedStrings.xml><?xml version="1.0" encoding="utf-8"?>
<sst xmlns="http://schemas.openxmlformats.org/spreadsheetml/2006/main" count="132" uniqueCount="101">
  <si>
    <t>계 정 과 목</t>
  </si>
  <si>
    <t xml:space="preserve">관 </t>
  </si>
  <si>
    <t xml:space="preserve">항 </t>
  </si>
  <si>
    <t>목</t>
  </si>
  <si>
    <t>전 입 금</t>
  </si>
  <si>
    <t>법인전입금</t>
  </si>
  <si>
    <t>이 월 금</t>
  </si>
  <si>
    <t>잡 수 입</t>
  </si>
  <si>
    <t>기타잡수입</t>
  </si>
  <si>
    <t>계</t>
  </si>
  <si>
    <t>사 무 비</t>
  </si>
  <si>
    <t>인 건 비</t>
  </si>
  <si>
    <t>업무추진비</t>
  </si>
  <si>
    <t>기관운영비</t>
  </si>
  <si>
    <t>직책보조비</t>
  </si>
  <si>
    <t>회 의 비</t>
  </si>
  <si>
    <t>운 영 비</t>
  </si>
  <si>
    <t>여 비</t>
  </si>
  <si>
    <t>공공요금</t>
  </si>
  <si>
    <t>제세공과금</t>
  </si>
  <si>
    <t>기타운영비</t>
  </si>
  <si>
    <t>시설비</t>
  </si>
  <si>
    <t>시 설 비</t>
  </si>
  <si>
    <t>자산취득비</t>
  </si>
  <si>
    <t>생 계 비</t>
  </si>
  <si>
    <t>의 료 비</t>
  </si>
  <si>
    <t>특별급식비</t>
  </si>
  <si>
    <t>연 료 비</t>
  </si>
  <si>
    <t>차 량 비</t>
  </si>
  <si>
    <t>일반사업비</t>
  </si>
  <si>
    <t>잡 지 출</t>
  </si>
  <si>
    <t>비고</t>
  </si>
  <si>
    <t>보조금수입</t>
  </si>
  <si>
    <t xml:space="preserve">(단위 : 원) </t>
  </si>
  <si>
    <t>퇴직금 및 
퇴직적립금</t>
  </si>
  <si>
    <t>기타후생경비</t>
  </si>
  <si>
    <t>사회심리
재활사업비</t>
  </si>
  <si>
    <t>교육
재활사업비</t>
  </si>
  <si>
    <t>자원봉사자
활동비</t>
  </si>
  <si>
    <t>입  소  자
부담금수입</t>
  </si>
  <si>
    <t>입소비용수입</t>
  </si>
  <si>
    <t>프로그램
사 업 비</t>
  </si>
  <si>
    <t>급 여</t>
  </si>
  <si>
    <t>증감
(B-A)</t>
  </si>
  <si>
    <t>기타예금
이자수입</t>
  </si>
  <si>
    <t>Ⅰ. 세 입</t>
  </si>
  <si>
    <t>Ⅱ.세 출</t>
  </si>
  <si>
    <t>사회복지법인          복지재단</t>
  </si>
  <si>
    <t>수용비 
및 수수료</t>
  </si>
  <si>
    <t>재산조성비</t>
  </si>
  <si>
    <t>시설장비
유지비</t>
  </si>
  <si>
    <t>사업비</t>
  </si>
  <si>
    <t>운영비</t>
  </si>
  <si>
    <t>사회복지법인           복지재단</t>
  </si>
  <si>
    <t>일용잡급</t>
  </si>
  <si>
    <t>수용기관경비</t>
  </si>
  <si>
    <t>보조금수입</t>
  </si>
  <si>
    <t>국고보조금</t>
  </si>
  <si>
    <t>시·도보조금</t>
  </si>
  <si>
    <t>시·군·보조금</t>
  </si>
  <si>
    <t>기타보조금</t>
  </si>
  <si>
    <t>후원금수입</t>
  </si>
  <si>
    <t>지정후원금</t>
  </si>
  <si>
    <t>지정후원금</t>
  </si>
  <si>
    <t>비지정후원금</t>
  </si>
  <si>
    <t>정기후원금</t>
  </si>
  <si>
    <t>특별후원금</t>
  </si>
  <si>
    <t>기타후원금</t>
  </si>
  <si>
    <t>법인전입금
(후원금)</t>
  </si>
  <si>
    <t>예수금회계등
전입금</t>
  </si>
  <si>
    <t>전년도이월금</t>
  </si>
  <si>
    <t>전년도이월금
(후원금)</t>
  </si>
  <si>
    <t>이월사업비</t>
  </si>
  <si>
    <t>불용품매각대</t>
  </si>
  <si>
    <t>본예산
(A)</t>
  </si>
  <si>
    <t>추경예산
(B)</t>
  </si>
  <si>
    <t>추경예산
(B)</t>
  </si>
  <si>
    <t>제 수 당</t>
  </si>
  <si>
    <t>사회보험
부담금</t>
  </si>
  <si>
    <t>직원연수 
및 교육비</t>
  </si>
  <si>
    <t>출판 및 
홍보사업비</t>
  </si>
  <si>
    <t>후원자개발
관리비</t>
  </si>
  <si>
    <t>전 출 금</t>
  </si>
  <si>
    <t>예수금회계 등
전출금</t>
  </si>
  <si>
    <t>예비비 및
기타</t>
  </si>
  <si>
    <t>예 비 비</t>
  </si>
  <si>
    <t>반 환 금</t>
  </si>
  <si>
    <t>이용료 인상으로 인한 증액</t>
  </si>
  <si>
    <t>6월 현재실적</t>
  </si>
  <si>
    <t>물가 상승에 따른 증액</t>
  </si>
  <si>
    <t>더불어장애인주간보호</t>
  </si>
  <si>
    <t>각종위원회
개최 및 활동비</t>
  </si>
  <si>
    <t>인사이동(호봉차)에 따른
 감액</t>
  </si>
  <si>
    <t>인건비확정내시 및 
인사이동(호봉차)에 
따른 감액</t>
  </si>
  <si>
    <t>인건비확정내시 및 
인사이동(호봉차)에 
따른 감액</t>
  </si>
  <si>
    <t>부모 상담 및 
교육비</t>
  </si>
  <si>
    <t>이용자 가정과의 원활한 
교류를 위한 계정과목 추가</t>
  </si>
  <si>
    <t>각종위원회 활성화를
위한 계정과목 추가</t>
  </si>
  <si>
    <t>직원 식대 10,000원 
인상분 증액</t>
  </si>
  <si>
    <t>직원 퇴사(지병)로 인한 
종사자수당 감액</t>
  </si>
  <si>
    <t>더불어장애인주간보호 2013년 추가경정예산서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</si>
</sst>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Black]\△#,##0"/>
  </numFmts>
  <fonts count="72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22"/>
      <color indexed="8"/>
      <name val="굴림"/>
      <family val="3"/>
    </font>
    <font>
      <sz val="11"/>
      <color indexed="8"/>
      <name val="굴림"/>
      <family val="3"/>
    </font>
    <font>
      <b/>
      <sz val="11"/>
      <color indexed="8"/>
      <name val="굴림"/>
      <family val="3"/>
    </font>
    <font>
      <b/>
      <sz val="12"/>
      <color indexed="8"/>
      <name val="굴림"/>
      <family val="3"/>
    </font>
    <font>
      <b/>
      <sz val="10"/>
      <color indexed="8"/>
      <name val="굴림"/>
      <family val="3"/>
    </font>
    <font>
      <b/>
      <sz val="14"/>
      <color indexed="8"/>
      <name val="굴림"/>
      <family val="3"/>
    </font>
    <font>
      <b/>
      <sz val="15"/>
      <color indexed="8"/>
      <name val="굴림"/>
      <family val="3"/>
    </font>
    <font>
      <sz val="10"/>
      <color indexed="8"/>
      <name val="굴림"/>
      <family val="3"/>
    </font>
    <font>
      <b/>
      <sz val="12"/>
      <color indexed="8"/>
      <name val="맑은 고딕"/>
      <family val="3"/>
    </font>
    <font>
      <sz val="14"/>
      <color indexed="8"/>
      <name val="굴림"/>
      <family val="3"/>
    </font>
    <font>
      <b/>
      <sz val="16"/>
      <color indexed="8"/>
      <name val="굴림"/>
      <family val="3"/>
    </font>
    <font>
      <sz val="14"/>
      <color indexed="8"/>
      <name val="맑은 고딕"/>
      <family val="3"/>
    </font>
    <font>
      <b/>
      <sz val="26"/>
      <color indexed="8"/>
      <name val="굴림"/>
      <family val="3"/>
    </font>
    <font>
      <sz val="26"/>
      <color indexed="8"/>
      <name val="굴림"/>
      <family val="3"/>
    </font>
    <font>
      <b/>
      <sz val="15"/>
      <color indexed="8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1"/>
      <color theme="1"/>
      <name val="굴림"/>
      <family val="3"/>
    </font>
    <font>
      <b/>
      <sz val="22"/>
      <color rgb="FF000000"/>
      <name val="굴림"/>
      <family val="3"/>
    </font>
    <font>
      <sz val="11"/>
      <color theme="1"/>
      <name val="굴림"/>
      <family val="3"/>
    </font>
    <font>
      <b/>
      <sz val="10"/>
      <color rgb="FF000000"/>
      <name val="굴림"/>
      <family val="3"/>
    </font>
    <font>
      <b/>
      <sz val="12"/>
      <color rgb="FF000000"/>
      <name val="굴림"/>
      <family val="3"/>
    </font>
    <font>
      <b/>
      <sz val="14"/>
      <color rgb="FF000000"/>
      <name val="굴림"/>
      <family val="3"/>
    </font>
    <font>
      <b/>
      <sz val="15"/>
      <color rgb="FF000000"/>
      <name val="굴림"/>
      <family val="3"/>
    </font>
    <font>
      <b/>
      <sz val="10"/>
      <color theme="1"/>
      <name val="굴림"/>
      <family val="3"/>
    </font>
    <font>
      <b/>
      <sz val="11"/>
      <color rgb="FF000000"/>
      <name val="굴림"/>
      <family val="3"/>
    </font>
    <font>
      <sz val="10"/>
      <color theme="1"/>
      <name val="굴림"/>
      <family val="3"/>
    </font>
    <font>
      <b/>
      <sz val="12"/>
      <color theme="1"/>
      <name val="굴림"/>
      <family val="3"/>
    </font>
    <font>
      <b/>
      <sz val="12"/>
      <color theme="1"/>
      <name val="Calibri"/>
      <family val="3"/>
    </font>
    <font>
      <b/>
      <sz val="16"/>
      <color rgb="FF000000"/>
      <name val="굴림"/>
      <family val="3"/>
    </font>
    <font>
      <b/>
      <sz val="14"/>
      <color theme="1"/>
      <name val="굴림"/>
      <family val="3"/>
    </font>
    <font>
      <sz val="14"/>
      <color theme="1"/>
      <name val="굴림"/>
      <family val="3"/>
    </font>
    <font>
      <sz val="14"/>
      <color theme="1"/>
      <name val="Calibri"/>
      <family val="3"/>
    </font>
    <font>
      <b/>
      <sz val="15"/>
      <color theme="1"/>
      <name val="Calibri"/>
      <family val="3"/>
    </font>
    <font>
      <b/>
      <sz val="26"/>
      <color rgb="FF000000"/>
      <name val="굴림"/>
      <family val="3"/>
    </font>
    <font>
      <sz val="26"/>
      <color theme="1"/>
      <name val="굴림"/>
      <family val="3"/>
    </font>
    <font>
      <b/>
      <sz val="15"/>
      <color theme="1"/>
      <name val="굴림"/>
      <family val="3"/>
    </font>
    <font>
      <sz val="14"/>
      <color rgb="FF000000"/>
      <name val="굴림"/>
      <family val="3"/>
    </font>
    <font>
      <b/>
      <sz val="16"/>
      <color theme="1"/>
      <name val="굴림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/>
    </border>
    <border>
      <left style="medium">
        <color rgb="FF000000"/>
      </left>
      <right style="thin">
        <color rgb="FF000000"/>
      </right>
      <top style="double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double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double">
        <color rgb="FF000000"/>
      </top>
      <bottom style="medium">
        <color rgb="FF000000"/>
      </bottom>
    </border>
    <border>
      <left/>
      <right style="thin">
        <color rgb="FF000000"/>
      </right>
      <top style="double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double">
        <color rgb="FF000000"/>
      </bottom>
    </border>
    <border>
      <left/>
      <right style="thin">
        <color rgb="FF000000"/>
      </right>
      <top style="thin">
        <color rgb="FF000000"/>
      </top>
      <bottom style="double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double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double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31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1">
    <xf numFmtId="0" fontId="0" fillId="0" borderId="0" xfId="0" applyFont="1" applyAlignment="1">
      <alignment vertical="center"/>
    </xf>
    <xf numFmtId="176" fontId="50" fillId="0" borderId="0" xfId="0" applyNumberFormat="1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176" fontId="50" fillId="0" borderId="0" xfId="0" applyNumberFormat="1" applyFont="1" applyAlignment="1">
      <alignment horizontal="right" vertical="center"/>
    </xf>
    <xf numFmtId="176" fontId="53" fillId="0" borderId="0" xfId="0" applyNumberFormat="1" applyFont="1" applyFill="1" applyBorder="1" applyAlignment="1">
      <alignment horizontal="center" vertical="center" wrapText="1"/>
    </xf>
    <xf numFmtId="176" fontId="53" fillId="0" borderId="0" xfId="0" applyNumberFormat="1" applyFont="1" applyFill="1" applyBorder="1" applyAlignment="1">
      <alignment horizontal="justify" vertical="center" wrapText="1"/>
    </xf>
    <xf numFmtId="176" fontId="50" fillId="0" borderId="0" xfId="0" applyNumberFormat="1" applyFont="1" applyAlignment="1">
      <alignment vertical="center"/>
    </xf>
    <xf numFmtId="176" fontId="50" fillId="0" borderId="0" xfId="0" applyNumberFormat="1" applyFont="1" applyFill="1" applyAlignment="1">
      <alignment vertical="center"/>
    </xf>
    <xf numFmtId="176" fontId="54" fillId="0" borderId="0" xfId="0" applyNumberFormat="1" applyFont="1" applyFill="1" applyAlignment="1">
      <alignment horizontal="justify" vertical="center"/>
    </xf>
    <xf numFmtId="176" fontId="55" fillId="0" borderId="0" xfId="0" applyNumberFormat="1" applyFont="1" applyFill="1" applyBorder="1" applyAlignment="1">
      <alignment horizontal="right" vertical="center" wrapText="1"/>
    </xf>
    <xf numFmtId="176" fontId="55" fillId="0" borderId="0" xfId="0" applyNumberFormat="1" applyFont="1" applyFill="1" applyBorder="1" applyAlignment="1">
      <alignment horizontal="justify" vertical="center" wrapText="1"/>
    </xf>
    <xf numFmtId="176" fontId="56" fillId="0" borderId="0" xfId="0" applyNumberFormat="1" applyFont="1" applyFill="1" applyBorder="1" applyAlignment="1">
      <alignment horizontal="left" vertical="center" wrapText="1"/>
    </xf>
    <xf numFmtId="176" fontId="50" fillId="0" borderId="0" xfId="0" applyNumberFormat="1" applyFont="1" applyFill="1" applyBorder="1" applyAlignment="1">
      <alignment horizontal="left" vertical="center" wrapText="1"/>
    </xf>
    <xf numFmtId="176" fontId="53" fillId="0" borderId="0" xfId="0" applyNumberFormat="1" applyFont="1" applyFill="1" applyBorder="1" applyAlignment="1">
      <alignment vertical="center" wrapText="1"/>
    </xf>
    <xf numFmtId="176" fontId="57" fillId="0" borderId="0" xfId="0" applyNumberFormat="1" applyFont="1" applyFill="1" applyAlignment="1">
      <alignment vertical="center"/>
    </xf>
    <xf numFmtId="0" fontId="51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176" fontId="55" fillId="0" borderId="0" xfId="0" applyNumberFormat="1" applyFont="1" applyFill="1" applyBorder="1" applyAlignment="1">
      <alignment horizontal="left" vertical="center" wrapText="1"/>
    </xf>
    <xf numFmtId="176" fontId="58" fillId="0" borderId="0" xfId="0" applyNumberFormat="1" applyFont="1" applyFill="1" applyBorder="1" applyAlignment="1">
      <alignment horizontal="right" vertical="center" wrapText="1"/>
    </xf>
    <xf numFmtId="176" fontId="50" fillId="0" borderId="0" xfId="0" applyNumberFormat="1" applyFont="1" applyBorder="1" applyAlignment="1">
      <alignment vertical="center"/>
    </xf>
    <xf numFmtId="176" fontId="58" fillId="0" borderId="0" xfId="0" applyNumberFormat="1" applyFont="1" applyFill="1" applyBorder="1" applyAlignment="1">
      <alignment horizontal="center" vertical="center" wrapText="1"/>
    </xf>
    <xf numFmtId="176" fontId="50" fillId="0" borderId="0" xfId="0" applyNumberFormat="1" applyFont="1" applyBorder="1" applyAlignment="1">
      <alignment horizontal="right" vertical="center"/>
    </xf>
    <xf numFmtId="0" fontId="52" fillId="0" borderId="0" xfId="0" applyFont="1" applyBorder="1" applyAlignment="1">
      <alignment horizontal="right" vertical="center"/>
    </xf>
    <xf numFmtId="176" fontId="59" fillId="0" borderId="0" xfId="0" applyNumberFormat="1" applyFont="1" applyBorder="1" applyAlignment="1">
      <alignment horizontal="left" vertical="center" wrapText="1"/>
    </xf>
    <xf numFmtId="176" fontId="59" fillId="0" borderId="0" xfId="0" applyNumberFormat="1" applyFont="1" applyBorder="1" applyAlignment="1">
      <alignment horizontal="left" vertical="center"/>
    </xf>
    <xf numFmtId="0" fontId="60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176" fontId="62" fillId="0" borderId="0" xfId="0" applyNumberFormat="1" applyFont="1" applyFill="1" applyBorder="1" applyAlignment="1">
      <alignment horizontal="left" vertical="center" wrapText="1"/>
    </xf>
    <xf numFmtId="176" fontId="55" fillId="0" borderId="10" xfId="0" applyNumberFormat="1" applyFont="1" applyFill="1" applyBorder="1" applyAlignment="1">
      <alignment horizontal="center" vertical="center" wrapText="1"/>
    </xf>
    <xf numFmtId="176" fontId="55" fillId="0" borderId="11" xfId="0" applyNumberFormat="1" applyFont="1" applyFill="1" applyBorder="1" applyAlignment="1">
      <alignment horizontal="center" vertical="center" wrapText="1"/>
    </xf>
    <xf numFmtId="176" fontId="55" fillId="0" borderId="12" xfId="0" applyNumberFormat="1" applyFont="1" applyFill="1" applyBorder="1" applyAlignment="1">
      <alignment horizontal="center" vertical="center" wrapText="1"/>
    </xf>
    <xf numFmtId="176" fontId="63" fillId="0" borderId="12" xfId="0" applyNumberFormat="1" applyFont="1" applyBorder="1" applyAlignment="1">
      <alignment horizontal="center" vertical="center" wrapText="1"/>
    </xf>
    <xf numFmtId="176" fontId="55" fillId="0" borderId="12" xfId="0" applyNumberFormat="1" applyFont="1" applyFill="1" applyBorder="1" applyAlignment="1">
      <alignment horizontal="right" vertical="center" wrapText="1"/>
    </xf>
    <xf numFmtId="176" fontId="55" fillId="0" borderId="13" xfId="0" applyNumberFormat="1" applyFont="1" applyFill="1" applyBorder="1" applyAlignment="1">
      <alignment horizontal="right" vertical="center" wrapText="1"/>
    </xf>
    <xf numFmtId="176" fontId="55" fillId="0" borderId="10" xfId="0" applyNumberFormat="1" applyFont="1" applyFill="1" applyBorder="1" applyAlignment="1">
      <alignment vertical="center" wrapText="1"/>
    </xf>
    <xf numFmtId="176" fontId="55" fillId="0" borderId="14" xfId="0" applyNumberFormat="1" applyFont="1" applyFill="1" applyBorder="1" applyAlignment="1">
      <alignment horizontal="center" vertical="center" wrapText="1"/>
    </xf>
    <xf numFmtId="176" fontId="63" fillId="0" borderId="14" xfId="0" applyNumberFormat="1" applyFont="1" applyBorder="1" applyAlignment="1">
      <alignment horizontal="center" vertical="center" wrapText="1"/>
    </xf>
    <xf numFmtId="176" fontId="55" fillId="0" borderId="14" xfId="0" applyNumberFormat="1" applyFont="1" applyFill="1" applyBorder="1" applyAlignment="1">
      <alignment horizontal="right" vertical="center" wrapText="1"/>
    </xf>
    <xf numFmtId="176" fontId="55" fillId="0" borderId="10" xfId="0" applyNumberFormat="1" applyFont="1" applyFill="1" applyBorder="1" applyAlignment="1">
      <alignment horizontal="right" vertical="center" wrapText="1"/>
    </xf>
    <xf numFmtId="176" fontId="55" fillId="0" borderId="15" xfId="0" applyNumberFormat="1" applyFont="1" applyFill="1" applyBorder="1" applyAlignment="1">
      <alignment horizontal="center" vertical="center" wrapText="1"/>
    </xf>
    <xf numFmtId="176" fontId="55" fillId="0" borderId="16" xfId="0" applyNumberFormat="1" applyFont="1" applyFill="1" applyBorder="1" applyAlignment="1">
      <alignment horizontal="center" vertical="center" wrapText="1"/>
    </xf>
    <xf numFmtId="176" fontId="55" fillId="0" borderId="17" xfId="0" applyNumberFormat="1" applyFont="1" applyFill="1" applyBorder="1" applyAlignment="1">
      <alignment horizontal="center" vertical="center" wrapText="1"/>
    </xf>
    <xf numFmtId="176" fontId="55" fillId="0" borderId="13" xfId="0" applyNumberFormat="1" applyFont="1" applyFill="1" applyBorder="1" applyAlignment="1">
      <alignment horizontal="center" vertical="center" wrapText="1"/>
    </xf>
    <xf numFmtId="176" fontId="55" fillId="0" borderId="18" xfId="0" applyNumberFormat="1" applyFont="1" applyFill="1" applyBorder="1" applyAlignment="1">
      <alignment horizontal="center" vertical="center" wrapText="1"/>
    </xf>
    <xf numFmtId="176" fontId="63" fillId="0" borderId="18" xfId="0" applyNumberFormat="1" applyFont="1" applyBorder="1" applyAlignment="1">
      <alignment horizontal="center" vertical="center" wrapText="1"/>
    </xf>
    <xf numFmtId="176" fontId="55" fillId="0" borderId="18" xfId="0" applyNumberFormat="1" applyFont="1" applyFill="1" applyBorder="1" applyAlignment="1">
      <alignment horizontal="right" vertical="center" wrapText="1"/>
    </xf>
    <xf numFmtId="176" fontId="56" fillId="0" borderId="19" xfId="0" applyNumberFormat="1" applyFont="1" applyFill="1" applyBorder="1" applyAlignment="1">
      <alignment horizontal="center" vertical="center" wrapText="1"/>
    </xf>
    <xf numFmtId="176" fontId="56" fillId="0" borderId="10" xfId="0" applyNumberFormat="1" applyFont="1" applyFill="1" applyBorder="1" applyAlignment="1">
      <alignment horizontal="center" vertical="center" wrapText="1"/>
    </xf>
    <xf numFmtId="0" fontId="55" fillId="0" borderId="0" xfId="0" applyFont="1" applyBorder="1" applyAlignment="1">
      <alignment horizontal="right" vertical="center"/>
    </xf>
    <xf numFmtId="0" fontId="64" fillId="0" borderId="0" xfId="0" applyFont="1" applyBorder="1" applyAlignment="1">
      <alignment horizontal="right" vertical="center"/>
    </xf>
    <xf numFmtId="176" fontId="55" fillId="0" borderId="20" xfId="0" applyNumberFormat="1" applyFont="1" applyFill="1" applyBorder="1" applyAlignment="1">
      <alignment horizontal="center" vertical="center" wrapText="1"/>
    </xf>
    <xf numFmtId="176" fontId="63" fillId="0" borderId="13" xfId="0" applyNumberFormat="1" applyFont="1" applyBorder="1" applyAlignment="1">
      <alignment vertical="center"/>
    </xf>
    <xf numFmtId="176" fontId="63" fillId="0" borderId="15" xfId="0" applyNumberFormat="1" applyFont="1" applyBorder="1" applyAlignment="1">
      <alignment horizontal="center" vertical="center" wrapText="1"/>
    </xf>
    <xf numFmtId="176" fontId="55" fillId="0" borderId="15" xfId="0" applyNumberFormat="1" applyFont="1" applyFill="1" applyBorder="1" applyAlignment="1">
      <alignment horizontal="right" vertical="center" wrapText="1"/>
    </xf>
    <xf numFmtId="176" fontId="63" fillId="0" borderId="17" xfId="0" applyNumberFormat="1" applyFont="1" applyBorder="1" applyAlignment="1">
      <alignment horizontal="center" vertical="center" wrapText="1"/>
    </xf>
    <xf numFmtId="176" fontId="55" fillId="0" borderId="17" xfId="0" applyNumberFormat="1" applyFont="1" applyFill="1" applyBorder="1" applyAlignment="1">
      <alignment horizontal="right" vertical="center" wrapText="1"/>
    </xf>
    <xf numFmtId="176" fontId="55" fillId="0" borderId="21" xfId="0" applyNumberFormat="1" applyFont="1" applyFill="1" applyBorder="1" applyAlignment="1">
      <alignment horizontal="center" vertical="center" wrapText="1"/>
    </xf>
    <xf numFmtId="176" fontId="55" fillId="0" borderId="21" xfId="0" applyNumberFormat="1" applyFont="1" applyFill="1" applyBorder="1" applyAlignment="1">
      <alignment vertical="center" wrapText="1"/>
    </xf>
    <xf numFmtId="176" fontId="63" fillId="0" borderId="20" xfId="0" applyNumberFormat="1" applyFont="1" applyBorder="1" applyAlignment="1">
      <alignment horizontal="center" vertical="center" wrapText="1"/>
    </xf>
    <xf numFmtId="176" fontId="55" fillId="0" borderId="20" xfId="0" applyNumberFormat="1" applyFont="1" applyFill="1" applyBorder="1" applyAlignment="1">
      <alignment horizontal="right" vertical="center" wrapText="1"/>
    </xf>
    <xf numFmtId="176" fontId="63" fillId="0" borderId="15" xfId="0" applyNumberFormat="1" applyFont="1" applyBorder="1" applyAlignment="1">
      <alignment horizontal="center" vertical="center"/>
    </xf>
    <xf numFmtId="176" fontId="55" fillId="0" borderId="21" xfId="0" applyNumberFormat="1" applyFont="1" applyFill="1" applyBorder="1" applyAlignment="1">
      <alignment horizontal="right" vertical="center" wrapText="1"/>
    </xf>
    <xf numFmtId="176" fontId="63" fillId="0" borderId="18" xfId="0" applyNumberFormat="1" applyFont="1" applyBorder="1" applyAlignment="1">
      <alignment horizontal="center" vertical="center"/>
    </xf>
    <xf numFmtId="176" fontId="55" fillId="0" borderId="22" xfId="0" applyNumberFormat="1" applyFont="1" applyFill="1" applyBorder="1" applyAlignment="1">
      <alignment horizontal="center" vertical="center" wrapText="1"/>
    </xf>
    <xf numFmtId="176" fontId="63" fillId="0" borderId="22" xfId="0" applyNumberFormat="1" applyFont="1" applyBorder="1" applyAlignment="1">
      <alignment horizontal="center" vertical="center" wrapText="1"/>
    </xf>
    <xf numFmtId="176" fontId="55" fillId="0" borderId="22" xfId="0" applyNumberFormat="1" applyFont="1" applyFill="1" applyBorder="1" applyAlignment="1">
      <alignment horizontal="right" vertical="center" wrapText="1"/>
    </xf>
    <xf numFmtId="176" fontId="55" fillId="0" borderId="23" xfId="0" applyNumberFormat="1" applyFont="1" applyFill="1" applyBorder="1" applyAlignment="1">
      <alignment horizontal="center" vertical="center" wrapText="1"/>
    </xf>
    <xf numFmtId="176" fontId="63" fillId="0" borderId="22" xfId="0" applyNumberFormat="1" applyFont="1" applyBorder="1" applyAlignment="1">
      <alignment horizontal="center" vertical="center"/>
    </xf>
    <xf numFmtId="176" fontId="63" fillId="0" borderId="14" xfId="0" applyNumberFormat="1" applyFont="1" applyBorder="1" applyAlignment="1">
      <alignment vertical="center"/>
    </xf>
    <xf numFmtId="176" fontId="53" fillId="0" borderId="24" xfId="0" applyNumberFormat="1" applyFont="1" applyFill="1" applyBorder="1" applyAlignment="1">
      <alignment vertical="center" wrapText="1"/>
    </xf>
    <xf numFmtId="176" fontId="53" fillId="0" borderId="24" xfId="0" applyNumberFormat="1" applyFont="1" applyFill="1" applyBorder="1" applyAlignment="1">
      <alignment horizontal="justify" vertical="center" wrapText="1"/>
    </xf>
    <xf numFmtId="176" fontId="53" fillId="0" borderId="24" xfId="0" applyNumberFormat="1" applyFont="1" applyFill="1" applyBorder="1" applyAlignment="1">
      <alignment horizontal="center" vertical="center" wrapText="1"/>
    </xf>
    <xf numFmtId="176" fontId="50" fillId="0" borderId="24" xfId="0" applyNumberFormat="1" applyFont="1" applyBorder="1" applyAlignment="1">
      <alignment vertical="center"/>
    </xf>
    <xf numFmtId="176" fontId="50" fillId="0" borderId="24" xfId="0" applyNumberFormat="1" applyFont="1" applyBorder="1" applyAlignment="1">
      <alignment horizontal="right" vertical="center"/>
    </xf>
    <xf numFmtId="0" fontId="55" fillId="0" borderId="24" xfId="0" applyFont="1" applyBorder="1" applyAlignment="1">
      <alignment horizontal="right" vertical="center"/>
    </xf>
    <xf numFmtId="0" fontId="64" fillId="0" borderId="24" xfId="0" applyFont="1" applyBorder="1" applyAlignment="1">
      <alignment horizontal="right" vertical="center"/>
    </xf>
    <xf numFmtId="176" fontId="55" fillId="0" borderId="24" xfId="0" applyNumberFormat="1" applyFont="1" applyFill="1" applyBorder="1" applyAlignment="1">
      <alignment horizontal="left" vertical="center" wrapText="1"/>
    </xf>
    <xf numFmtId="176" fontId="50" fillId="0" borderId="24" xfId="0" applyNumberFormat="1" applyFont="1" applyFill="1" applyBorder="1" applyAlignment="1">
      <alignment horizontal="left" vertical="center" wrapText="1"/>
    </xf>
    <xf numFmtId="176" fontId="50" fillId="0" borderId="24" xfId="0" applyNumberFormat="1" applyFont="1" applyFill="1" applyBorder="1" applyAlignment="1">
      <alignment vertical="center"/>
    </xf>
    <xf numFmtId="176" fontId="55" fillId="33" borderId="12" xfId="0" applyNumberFormat="1" applyFont="1" applyFill="1" applyBorder="1" applyAlignment="1">
      <alignment horizontal="right" vertical="center" wrapText="1"/>
    </xf>
    <xf numFmtId="176" fontId="55" fillId="33" borderId="17" xfId="0" applyNumberFormat="1" applyFont="1" applyFill="1" applyBorder="1" applyAlignment="1">
      <alignment horizontal="right" vertical="center" wrapText="1"/>
    </xf>
    <xf numFmtId="176" fontId="55" fillId="33" borderId="21" xfId="0" applyNumberFormat="1" applyFont="1" applyFill="1" applyBorder="1" applyAlignment="1">
      <alignment vertical="center" wrapText="1"/>
    </xf>
    <xf numFmtId="176" fontId="55" fillId="33" borderId="20" xfId="0" applyNumberFormat="1" applyFont="1" applyFill="1" applyBorder="1" applyAlignment="1">
      <alignment horizontal="right" vertical="center" wrapText="1"/>
    </xf>
    <xf numFmtId="176" fontId="55" fillId="33" borderId="13" xfId="0" applyNumberFormat="1" applyFont="1" applyFill="1" applyBorder="1" applyAlignment="1">
      <alignment horizontal="right" vertical="center" wrapText="1"/>
    </xf>
    <xf numFmtId="176" fontId="55" fillId="33" borderId="10" xfId="0" applyNumberFormat="1" applyFont="1" applyFill="1" applyBorder="1" applyAlignment="1">
      <alignment horizontal="right" vertical="center" wrapText="1"/>
    </xf>
    <xf numFmtId="176" fontId="55" fillId="33" borderId="15" xfId="0" applyNumberFormat="1" applyFont="1" applyFill="1" applyBorder="1" applyAlignment="1">
      <alignment horizontal="right" vertical="center" wrapText="1"/>
    </xf>
    <xf numFmtId="176" fontId="55" fillId="33" borderId="21" xfId="0" applyNumberFormat="1" applyFont="1" applyFill="1" applyBorder="1" applyAlignment="1">
      <alignment horizontal="right" vertical="center" wrapText="1"/>
    </xf>
    <xf numFmtId="176" fontId="55" fillId="33" borderId="18" xfId="0" applyNumberFormat="1" applyFont="1" applyFill="1" applyBorder="1" applyAlignment="1">
      <alignment horizontal="right" vertical="center" wrapText="1"/>
    </xf>
    <xf numFmtId="176" fontId="55" fillId="33" borderId="22" xfId="0" applyNumberFormat="1" applyFont="1" applyFill="1" applyBorder="1" applyAlignment="1">
      <alignment horizontal="right" vertical="center" wrapText="1"/>
    </xf>
    <xf numFmtId="176" fontId="55" fillId="33" borderId="14" xfId="0" applyNumberFormat="1" applyFont="1" applyFill="1" applyBorder="1" applyAlignment="1">
      <alignment horizontal="right" vertical="center" wrapText="1"/>
    </xf>
    <xf numFmtId="176" fontId="55" fillId="33" borderId="10" xfId="0" applyNumberFormat="1" applyFont="1" applyFill="1" applyBorder="1" applyAlignment="1">
      <alignment vertical="center" wrapText="1"/>
    </xf>
    <xf numFmtId="176" fontId="55" fillId="0" borderId="10" xfId="0" applyNumberFormat="1" applyFont="1" applyFill="1" applyBorder="1" applyAlignment="1">
      <alignment horizontal="center" vertical="center" wrapText="1"/>
    </xf>
    <xf numFmtId="176" fontId="62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176" fontId="55" fillId="0" borderId="15" xfId="0" applyNumberFormat="1" applyFont="1" applyFill="1" applyBorder="1" applyAlignment="1">
      <alignment horizontal="right" vertical="center" wrapText="1"/>
    </xf>
    <xf numFmtId="176" fontId="55" fillId="0" borderId="12" xfId="0" applyNumberFormat="1" applyFont="1" applyFill="1" applyBorder="1" applyAlignment="1">
      <alignment horizontal="right" vertical="center" wrapText="1"/>
    </xf>
    <xf numFmtId="176" fontId="55" fillId="0" borderId="17" xfId="0" applyNumberFormat="1" applyFont="1" applyFill="1" applyBorder="1" applyAlignment="1">
      <alignment horizontal="right" vertical="center" wrapText="1"/>
    </xf>
    <xf numFmtId="176" fontId="55" fillId="0" borderId="18" xfId="0" applyNumberFormat="1" applyFont="1" applyFill="1" applyBorder="1" applyAlignment="1">
      <alignment horizontal="right" vertical="center" wrapText="1"/>
    </xf>
    <xf numFmtId="176" fontId="55" fillId="0" borderId="20" xfId="0" applyNumberFormat="1" applyFont="1" applyFill="1" applyBorder="1" applyAlignment="1">
      <alignment horizontal="right" vertical="center" wrapText="1"/>
    </xf>
    <xf numFmtId="176" fontId="55" fillId="0" borderId="14" xfId="0" applyNumberFormat="1" applyFont="1" applyFill="1" applyBorder="1" applyAlignment="1">
      <alignment horizontal="right" vertical="center" wrapText="1"/>
    </xf>
    <xf numFmtId="176" fontId="55" fillId="0" borderId="10" xfId="0" applyNumberFormat="1" applyFont="1" applyFill="1" applyBorder="1" applyAlignment="1">
      <alignment horizontal="right" vertical="center" wrapText="1"/>
    </xf>
    <xf numFmtId="176" fontId="62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176" fontId="55" fillId="0" borderId="17" xfId="0" applyNumberFormat="1" applyFont="1" applyFill="1" applyBorder="1" applyAlignment="1">
      <alignment vertical="center" wrapText="1"/>
    </xf>
    <xf numFmtId="176" fontId="55" fillId="0" borderId="13" xfId="0" applyNumberFormat="1" applyFont="1" applyFill="1" applyBorder="1" applyAlignment="1">
      <alignment horizontal="center" vertical="center" wrapText="1"/>
    </xf>
    <xf numFmtId="176" fontId="55" fillId="0" borderId="10" xfId="0" applyNumberFormat="1" applyFont="1" applyFill="1" applyBorder="1" applyAlignment="1">
      <alignment horizontal="center" vertical="center" wrapText="1"/>
    </xf>
    <xf numFmtId="176" fontId="55" fillId="0" borderId="15" xfId="0" applyNumberFormat="1" applyFont="1" applyFill="1" applyBorder="1" applyAlignment="1">
      <alignment horizontal="center" vertical="center" wrapText="1"/>
    </xf>
    <xf numFmtId="176" fontId="55" fillId="0" borderId="25" xfId="0" applyNumberFormat="1" applyFont="1" applyFill="1" applyBorder="1" applyAlignment="1">
      <alignment horizontal="center" vertical="center" wrapText="1"/>
    </xf>
    <xf numFmtId="176" fontId="63" fillId="0" borderId="20" xfId="0" applyNumberFormat="1" applyFont="1" applyBorder="1" applyAlignment="1">
      <alignment horizontal="center" vertical="center"/>
    </xf>
    <xf numFmtId="0" fontId="65" fillId="0" borderId="11" xfId="0" applyFont="1" applyBorder="1" applyAlignment="1">
      <alignment horizontal="center" vertical="center" wrapText="1"/>
    </xf>
    <xf numFmtId="0" fontId="65" fillId="0" borderId="18" xfId="0" applyFont="1" applyBorder="1" applyAlignment="1">
      <alignment horizontal="center" vertical="center"/>
    </xf>
    <xf numFmtId="0" fontId="63" fillId="0" borderId="11" xfId="0" applyFont="1" applyBorder="1" applyAlignment="1">
      <alignment horizontal="center" vertical="center"/>
    </xf>
    <xf numFmtId="176" fontId="55" fillId="0" borderId="12" xfId="0" applyNumberFormat="1" applyFont="1" applyFill="1" applyBorder="1" applyAlignment="1">
      <alignment vertical="center" wrapText="1"/>
    </xf>
    <xf numFmtId="176" fontId="55" fillId="0" borderId="10" xfId="0" applyNumberFormat="1" applyFont="1" applyFill="1" applyBorder="1" applyAlignment="1">
      <alignment horizontal="right" vertical="center" wrapText="1"/>
    </xf>
    <xf numFmtId="176" fontId="55" fillId="0" borderId="15" xfId="0" applyNumberFormat="1" applyFont="1" applyFill="1" applyBorder="1" applyAlignment="1">
      <alignment horizontal="right" vertical="center" wrapText="1"/>
    </xf>
    <xf numFmtId="176" fontId="55" fillId="0" borderId="10" xfId="0" applyNumberFormat="1" applyFont="1" applyFill="1" applyBorder="1" applyAlignment="1">
      <alignment horizontal="center" vertical="center" wrapText="1"/>
    </xf>
    <xf numFmtId="176" fontId="55" fillId="0" borderId="15" xfId="0" applyNumberFormat="1" applyFont="1" applyFill="1" applyBorder="1" applyAlignment="1">
      <alignment horizontal="center" vertical="center" wrapText="1"/>
    </xf>
    <xf numFmtId="176" fontId="55" fillId="0" borderId="26" xfId="0" applyNumberFormat="1" applyFont="1" applyFill="1" applyBorder="1" applyAlignment="1">
      <alignment horizontal="center" vertical="center" wrapText="1"/>
    </xf>
    <xf numFmtId="176" fontId="55" fillId="0" borderId="13" xfId="0" applyNumberFormat="1" applyFont="1" applyFill="1" applyBorder="1" applyAlignment="1">
      <alignment horizontal="center" vertical="center" wrapText="1"/>
    </xf>
    <xf numFmtId="176" fontId="55" fillId="0" borderId="15" xfId="0" applyNumberFormat="1" applyFont="1" applyFill="1" applyBorder="1" applyAlignment="1">
      <alignment horizontal="right" vertical="center" wrapText="1"/>
    </xf>
    <xf numFmtId="176" fontId="55" fillId="0" borderId="15" xfId="0" applyNumberFormat="1" applyFont="1" applyFill="1" applyBorder="1" applyAlignment="1">
      <alignment horizontal="center" vertical="center" wrapText="1"/>
    </xf>
    <xf numFmtId="176" fontId="55" fillId="0" borderId="17" xfId="0" applyNumberFormat="1" applyFont="1" applyFill="1" applyBorder="1" applyAlignment="1">
      <alignment vertical="center" wrapText="1"/>
    </xf>
    <xf numFmtId="176" fontId="55" fillId="0" borderId="27" xfId="0" applyNumberFormat="1" applyFont="1" applyFill="1" applyBorder="1" applyAlignment="1">
      <alignment vertical="center" wrapText="1"/>
    </xf>
    <xf numFmtId="176" fontId="55" fillId="0" borderId="28" xfId="0" applyNumberFormat="1" applyFont="1" applyFill="1" applyBorder="1" applyAlignment="1">
      <alignment vertical="center" wrapText="1"/>
    </xf>
    <xf numFmtId="176" fontId="55" fillId="0" borderId="25" xfId="0" applyNumberFormat="1" applyFont="1" applyFill="1" applyBorder="1" applyAlignment="1">
      <alignment vertical="center" wrapText="1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76" fontId="55" fillId="0" borderId="17" xfId="0" applyNumberFormat="1" applyFont="1" applyFill="1" applyBorder="1" applyAlignment="1">
      <alignment horizontal="right" vertical="center" wrapText="1"/>
    </xf>
    <xf numFmtId="0" fontId="65" fillId="0" borderId="17" xfId="0" applyFont="1" applyBorder="1" applyAlignment="1">
      <alignment horizontal="right" vertical="center"/>
    </xf>
    <xf numFmtId="176" fontId="55" fillId="0" borderId="29" xfId="0" applyNumberFormat="1" applyFont="1" applyFill="1" applyBorder="1" applyAlignment="1">
      <alignment horizontal="right" vertical="center" wrapText="1"/>
    </xf>
    <xf numFmtId="176" fontId="55" fillId="0" borderId="30" xfId="0" applyNumberFormat="1" applyFont="1" applyFill="1" applyBorder="1" applyAlignment="1">
      <alignment horizontal="right" vertical="center" wrapText="1"/>
    </xf>
    <xf numFmtId="176" fontId="64" fillId="0" borderId="31" xfId="0" applyNumberFormat="1" applyFont="1" applyBorder="1" applyAlignment="1">
      <alignment horizontal="center" vertical="center"/>
    </xf>
    <xf numFmtId="176" fontId="64" fillId="0" borderId="32" xfId="0" applyNumberFormat="1" applyFont="1" applyBorder="1" applyAlignment="1">
      <alignment horizontal="center" vertical="center"/>
    </xf>
    <xf numFmtId="176" fontId="55" fillId="0" borderId="33" xfId="0" applyNumberFormat="1" applyFont="1" applyFill="1" applyBorder="1" applyAlignment="1">
      <alignment horizontal="right" vertical="center" wrapText="1"/>
    </xf>
    <xf numFmtId="176" fontId="55" fillId="0" borderId="34" xfId="0" applyNumberFormat="1" applyFont="1" applyFill="1" applyBorder="1" applyAlignment="1">
      <alignment horizontal="right" vertical="center" wrapText="1"/>
    </xf>
    <xf numFmtId="176" fontId="55" fillId="0" borderId="35" xfId="0" applyNumberFormat="1" applyFont="1" applyFill="1" applyBorder="1" applyAlignment="1">
      <alignment horizontal="right" vertical="center" wrapText="1"/>
    </xf>
    <xf numFmtId="176" fontId="55" fillId="0" borderId="36" xfId="0" applyNumberFormat="1" applyFont="1" applyFill="1" applyBorder="1" applyAlignment="1">
      <alignment horizontal="right" vertical="center" wrapText="1"/>
    </xf>
    <xf numFmtId="176" fontId="55" fillId="0" borderId="12" xfId="0" applyNumberFormat="1" applyFont="1" applyFill="1" applyBorder="1" applyAlignment="1">
      <alignment horizontal="right" vertical="center" wrapText="1"/>
    </xf>
    <xf numFmtId="0" fontId="65" fillId="0" borderId="12" xfId="0" applyFont="1" applyBorder="1" applyAlignment="1">
      <alignment horizontal="right" vertical="center"/>
    </xf>
    <xf numFmtId="176" fontId="55" fillId="0" borderId="31" xfId="0" applyNumberFormat="1" applyFont="1" applyFill="1" applyBorder="1" applyAlignment="1">
      <alignment horizontal="right" vertical="center" wrapText="1"/>
    </xf>
    <xf numFmtId="176" fontId="55" fillId="0" borderId="37" xfId="0" applyNumberFormat="1" applyFont="1" applyFill="1" applyBorder="1" applyAlignment="1">
      <alignment horizontal="right" vertical="center" wrapText="1"/>
    </xf>
    <xf numFmtId="0" fontId="0" fillId="0" borderId="37" xfId="0" applyBorder="1" applyAlignment="1">
      <alignment vertical="center"/>
    </xf>
    <xf numFmtId="176" fontId="57" fillId="0" borderId="31" xfId="0" applyNumberFormat="1" applyFont="1" applyBorder="1" applyAlignment="1">
      <alignment horizontal="center" vertical="center" wrapText="1"/>
    </xf>
    <xf numFmtId="176" fontId="57" fillId="0" borderId="32" xfId="0" applyNumberFormat="1" applyFont="1" applyBorder="1" applyAlignment="1">
      <alignment horizontal="center" vertical="center"/>
    </xf>
    <xf numFmtId="176" fontId="57" fillId="0" borderId="32" xfId="0" applyNumberFormat="1" applyFont="1" applyBorder="1" applyAlignment="1">
      <alignment horizontal="center" vertical="center" wrapText="1"/>
    </xf>
    <xf numFmtId="176" fontId="55" fillId="0" borderId="15" xfId="0" applyNumberFormat="1" applyFont="1" applyFill="1" applyBorder="1" applyAlignment="1">
      <alignment horizontal="right" vertical="center" wrapText="1"/>
    </xf>
    <xf numFmtId="0" fontId="65" fillId="0" borderId="15" xfId="0" applyFont="1" applyBorder="1" applyAlignment="1">
      <alignment horizontal="right" vertical="center"/>
    </xf>
    <xf numFmtId="176" fontId="55" fillId="0" borderId="27" xfId="0" applyNumberFormat="1" applyFont="1" applyFill="1" applyBorder="1" applyAlignment="1">
      <alignment horizontal="center" vertical="center" wrapText="1"/>
    </xf>
    <xf numFmtId="176" fontId="55" fillId="0" borderId="28" xfId="0" applyNumberFormat="1" applyFont="1" applyFill="1" applyBorder="1" applyAlignment="1">
      <alignment horizontal="center" vertical="center" wrapText="1"/>
    </xf>
    <xf numFmtId="176" fontId="55" fillId="0" borderId="26" xfId="0" applyNumberFormat="1" applyFont="1" applyFill="1" applyBorder="1" applyAlignment="1">
      <alignment horizontal="center" vertical="center" wrapText="1"/>
    </xf>
    <xf numFmtId="176" fontId="63" fillId="0" borderId="25" xfId="0" applyNumberFormat="1" applyFont="1" applyBorder="1" applyAlignment="1">
      <alignment horizontal="center" vertical="center"/>
    </xf>
    <xf numFmtId="176" fontId="63" fillId="0" borderId="17" xfId="0" applyNumberFormat="1" applyFont="1" applyBorder="1" applyAlignment="1">
      <alignment horizontal="center" vertical="center"/>
    </xf>
    <xf numFmtId="176" fontId="63" fillId="0" borderId="13" xfId="0" applyNumberFormat="1" applyFont="1" applyBorder="1" applyAlignment="1">
      <alignment horizontal="center" vertical="center"/>
    </xf>
    <xf numFmtId="176" fontId="55" fillId="0" borderId="10" xfId="0" applyNumberFormat="1" applyFont="1" applyFill="1" applyBorder="1" applyAlignment="1">
      <alignment horizontal="right" vertical="center" wrapText="1"/>
    </xf>
    <xf numFmtId="0" fontId="65" fillId="0" borderId="10" xfId="0" applyFont="1" applyBorder="1" applyAlignment="1">
      <alignment horizontal="right" vertical="center" wrapText="1"/>
    </xf>
    <xf numFmtId="176" fontId="56" fillId="33" borderId="21" xfId="0" applyNumberFormat="1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center" wrapText="1"/>
    </xf>
    <xf numFmtId="176" fontId="55" fillId="0" borderId="18" xfId="0" applyNumberFormat="1" applyFont="1" applyFill="1" applyBorder="1" applyAlignment="1">
      <alignment horizontal="right" vertical="center" wrapText="1"/>
    </xf>
    <xf numFmtId="0" fontId="65" fillId="0" borderId="18" xfId="0" applyFont="1" applyBorder="1" applyAlignment="1">
      <alignment horizontal="right" vertical="center"/>
    </xf>
    <xf numFmtId="176" fontId="55" fillId="0" borderId="25" xfId="0" applyNumberFormat="1" applyFont="1" applyFill="1" applyBorder="1" applyAlignment="1">
      <alignment horizontal="right" vertical="center" wrapText="1"/>
    </xf>
    <xf numFmtId="0" fontId="65" fillId="0" borderId="25" xfId="0" applyFont="1" applyBorder="1" applyAlignment="1">
      <alignment horizontal="right" vertical="center"/>
    </xf>
    <xf numFmtId="176" fontId="64" fillId="0" borderId="10" xfId="0" applyNumberFormat="1" applyFont="1" applyBorder="1" applyAlignment="1">
      <alignment horizontal="left" vertical="center"/>
    </xf>
    <xf numFmtId="176" fontId="64" fillId="0" borderId="38" xfId="0" applyNumberFormat="1" applyFont="1" applyBorder="1" applyAlignment="1">
      <alignment horizontal="left" vertical="center"/>
    </xf>
    <xf numFmtId="176" fontId="55" fillId="0" borderId="22" xfId="0" applyNumberFormat="1" applyFont="1" applyFill="1" applyBorder="1" applyAlignment="1">
      <alignment horizontal="right" vertical="center" wrapText="1"/>
    </xf>
    <xf numFmtId="0" fontId="65" fillId="0" borderId="22" xfId="0" applyFont="1" applyBorder="1" applyAlignment="1">
      <alignment horizontal="right" vertical="center"/>
    </xf>
    <xf numFmtId="176" fontId="59" fillId="0" borderId="32" xfId="0" applyNumberFormat="1" applyFont="1" applyBorder="1" applyAlignment="1">
      <alignment horizontal="center" vertical="center"/>
    </xf>
    <xf numFmtId="176" fontId="55" fillId="0" borderId="21" xfId="0" applyNumberFormat="1" applyFont="1" applyFill="1" applyBorder="1" applyAlignment="1">
      <alignment horizontal="right" vertical="center" wrapText="1"/>
    </xf>
    <xf numFmtId="0" fontId="65" fillId="0" borderId="21" xfId="0" applyFont="1" applyBorder="1" applyAlignment="1">
      <alignment horizontal="right" vertical="center"/>
    </xf>
    <xf numFmtId="176" fontId="55" fillId="0" borderId="13" xfId="0" applyNumberFormat="1" applyFont="1" applyFill="1" applyBorder="1" applyAlignment="1">
      <alignment horizontal="right" vertical="center" wrapText="1"/>
    </xf>
    <xf numFmtId="0" fontId="65" fillId="0" borderId="13" xfId="0" applyFont="1" applyBorder="1" applyAlignment="1">
      <alignment horizontal="right" vertical="center"/>
    </xf>
    <xf numFmtId="176" fontId="63" fillId="0" borderId="25" xfId="0" applyNumberFormat="1" applyFont="1" applyFill="1" applyBorder="1" applyAlignment="1">
      <alignment horizontal="center" vertical="center"/>
    </xf>
    <xf numFmtId="176" fontId="63" fillId="0" borderId="17" xfId="0" applyNumberFormat="1" applyFont="1" applyFill="1" applyBorder="1" applyAlignment="1">
      <alignment horizontal="center" vertical="center"/>
    </xf>
    <xf numFmtId="0" fontId="65" fillId="0" borderId="27" xfId="0" applyFont="1" applyBorder="1" applyAlignment="1">
      <alignment horizontal="center" vertical="center" wrapText="1"/>
    </xf>
    <xf numFmtId="0" fontId="65" fillId="0" borderId="28" xfId="0" applyFont="1" applyBorder="1" applyAlignment="1">
      <alignment horizontal="center" vertical="center" wrapText="1"/>
    </xf>
    <xf numFmtId="0" fontId="65" fillId="0" borderId="26" xfId="0" applyFont="1" applyBorder="1" applyAlignment="1">
      <alignment horizontal="center" vertical="center" wrapText="1"/>
    </xf>
    <xf numFmtId="0" fontId="65" fillId="0" borderId="13" xfId="0" applyFont="1" applyBorder="1" applyAlignment="1">
      <alignment horizontal="right" vertical="center" wrapText="1"/>
    </xf>
    <xf numFmtId="0" fontId="65" fillId="0" borderId="25" xfId="0" applyFont="1" applyBorder="1" applyAlignment="1">
      <alignment horizontal="center" vertical="center"/>
    </xf>
    <xf numFmtId="0" fontId="65" fillId="0" borderId="17" xfId="0" applyFont="1" applyBorder="1" applyAlignment="1">
      <alignment horizontal="center" vertical="center"/>
    </xf>
    <xf numFmtId="0" fontId="65" fillId="0" borderId="13" xfId="0" applyFont="1" applyBorder="1" applyAlignment="1">
      <alignment horizontal="center" vertical="center"/>
    </xf>
    <xf numFmtId="0" fontId="65" fillId="0" borderId="10" xfId="0" applyFont="1" applyBorder="1" applyAlignment="1">
      <alignment horizontal="right" vertical="center"/>
    </xf>
    <xf numFmtId="0" fontId="65" fillId="0" borderId="18" xfId="0" applyFont="1" applyBorder="1" applyAlignment="1">
      <alignment horizontal="right" vertical="center" wrapText="1"/>
    </xf>
    <xf numFmtId="176" fontId="55" fillId="0" borderId="39" xfId="0" applyNumberFormat="1" applyFont="1" applyFill="1" applyBorder="1" applyAlignment="1">
      <alignment horizontal="right" vertical="center" wrapText="1"/>
    </xf>
    <xf numFmtId="176" fontId="55" fillId="0" borderId="40" xfId="0" applyNumberFormat="1" applyFont="1" applyFill="1" applyBorder="1" applyAlignment="1">
      <alignment horizontal="right" vertical="center" wrapText="1"/>
    </xf>
    <xf numFmtId="176" fontId="56" fillId="0" borderId="21" xfId="0" applyNumberFormat="1" applyFont="1" applyFill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176" fontId="55" fillId="0" borderId="14" xfId="0" applyNumberFormat="1" applyFont="1" applyFill="1" applyBorder="1" applyAlignment="1">
      <alignment horizontal="right" vertical="center" wrapText="1"/>
    </xf>
    <xf numFmtId="0" fontId="65" fillId="0" borderId="14" xfId="0" applyFont="1" applyBorder="1" applyAlignment="1">
      <alignment horizontal="right" vertical="center"/>
    </xf>
    <xf numFmtId="176" fontId="55" fillId="0" borderId="20" xfId="0" applyNumberFormat="1" applyFont="1" applyFill="1" applyBorder="1" applyAlignment="1">
      <alignment horizontal="right" vertical="center" wrapText="1"/>
    </xf>
    <xf numFmtId="0" fontId="65" fillId="0" borderId="20" xfId="0" applyFont="1" applyBorder="1" applyAlignment="1">
      <alignment horizontal="right" vertical="center"/>
    </xf>
    <xf numFmtId="176" fontId="50" fillId="0" borderId="31" xfId="0" applyNumberFormat="1" applyFont="1" applyBorder="1" applyAlignment="1">
      <alignment horizontal="center" vertical="center" wrapText="1"/>
    </xf>
    <xf numFmtId="176" fontId="50" fillId="0" borderId="32" xfId="0" applyNumberFormat="1" applyFont="1" applyBorder="1" applyAlignment="1">
      <alignment horizontal="center" vertical="center"/>
    </xf>
    <xf numFmtId="176" fontId="57" fillId="0" borderId="41" xfId="0" applyNumberFormat="1" applyFont="1" applyBorder="1" applyAlignment="1">
      <alignment horizontal="center" vertical="center" wrapText="1"/>
    </xf>
    <xf numFmtId="176" fontId="57" fillId="0" borderId="42" xfId="0" applyNumberFormat="1" applyFont="1" applyBorder="1" applyAlignment="1">
      <alignment horizontal="center" vertical="center" wrapText="1"/>
    </xf>
    <xf numFmtId="0" fontId="67" fillId="0" borderId="0" xfId="0" applyFont="1" applyAlignment="1">
      <alignment horizontal="center" vertical="center" wrapText="1"/>
    </xf>
    <xf numFmtId="0" fontId="68" fillId="0" borderId="0" xfId="0" applyFont="1" applyAlignment="1">
      <alignment horizontal="center" vertical="center"/>
    </xf>
    <xf numFmtId="176" fontId="62" fillId="0" borderId="0" xfId="0" applyNumberFormat="1" applyFont="1" applyFill="1" applyAlignment="1">
      <alignment horizontal="left" vertical="center" wrapText="1"/>
    </xf>
    <xf numFmtId="0" fontId="55" fillId="0" borderId="0" xfId="0" applyFont="1" applyBorder="1" applyAlignment="1">
      <alignment horizontal="right" vertical="center"/>
    </xf>
    <xf numFmtId="0" fontId="64" fillId="0" borderId="0" xfId="0" applyFont="1" applyBorder="1" applyAlignment="1">
      <alignment horizontal="right" vertical="center"/>
    </xf>
    <xf numFmtId="176" fontId="56" fillId="0" borderId="43" xfId="0" applyNumberFormat="1" applyFont="1" applyFill="1" applyBorder="1" applyAlignment="1">
      <alignment horizontal="center" vertical="center" wrapText="1"/>
    </xf>
    <xf numFmtId="176" fontId="69" fillId="0" borderId="21" xfId="0" applyNumberFormat="1" applyFont="1" applyBorder="1" applyAlignment="1">
      <alignment vertical="center"/>
    </xf>
    <xf numFmtId="176" fontId="57" fillId="0" borderId="10" xfId="0" applyNumberFormat="1" applyFont="1" applyBorder="1" applyAlignment="1">
      <alignment horizontal="center" vertical="center"/>
    </xf>
    <xf numFmtId="176" fontId="57" fillId="0" borderId="38" xfId="0" applyNumberFormat="1" applyFont="1" applyBorder="1" applyAlignment="1">
      <alignment horizontal="center" vertical="center"/>
    </xf>
    <xf numFmtId="0" fontId="65" fillId="0" borderId="15" xfId="0" applyFont="1" applyBorder="1" applyAlignment="1">
      <alignment horizontal="right" vertical="center" wrapText="1"/>
    </xf>
    <xf numFmtId="0" fontId="65" fillId="0" borderId="19" xfId="0" applyFont="1" applyBorder="1" applyAlignment="1">
      <alignment horizontal="center" vertical="center" wrapText="1"/>
    </xf>
    <xf numFmtId="0" fontId="66" fillId="0" borderId="21" xfId="0" applyFont="1" applyBorder="1" applyAlignment="1">
      <alignment horizontal="center" vertical="center" wrapText="1"/>
    </xf>
    <xf numFmtId="176" fontId="69" fillId="0" borderId="21" xfId="0" applyNumberFormat="1" applyFont="1" applyBorder="1" applyAlignment="1">
      <alignment horizontal="center" vertical="center" wrapText="1"/>
    </xf>
    <xf numFmtId="0" fontId="66" fillId="0" borderId="10" xfId="0" applyFont="1" applyBorder="1" applyAlignment="1">
      <alignment vertical="center"/>
    </xf>
    <xf numFmtId="176" fontId="56" fillId="0" borderId="44" xfId="0" applyNumberFormat="1" applyFont="1" applyFill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/>
    </xf>
    <xf numFmtId="0" fontId="66" fillId="0" borderId="38" xfId="0" applyFont="1" applyBorder="1" applyAlignment="1">
      <alignment horizontal="center" vertical="center"/>
    </xf>
    <xf numFmtId="0" fontId="65" fillId="0" borderId="22" xfId="0" applyFont="1" applyBorder="1" applyAlignment="1">
      <alignment horizontal="right" vertical="center" wrapText="1"/>
    </xf>
    <xf numFmtId="0" fontId="65" fillId="0" borderId="21" xfId="0" applyFont="1" applyBorder="1" applyAlignment="1">
      <alignment horizontal="right" vertical="center" wrapText="1"/>
    </xf>
    <xf numFmtId="176" fontId="70" fillId="0" borderId="10" xfId="0" applyNumberFormat="1" applyFont="1" applyFill="1" applyBorder="1" applyAlignment="1">
      <alignment horizontal="center" vertical="center" wrapText="1"/>
    </xf>
    <xf numFmtId="176" fontId="70" fillId="0" borderId="38" xfId="0" applyNumberFormat="1" applyFont="1" applyFill="1" applyBorder="1" applyAlignment="1">
      <alignment horizontal="center" vertical="center" wrapText="1"/>
    </xf>
    <xf numFmtId="176" fontId="64" fillId="0" borderId="14" xfId="0" applyNumberFormat="1" applyFont="1" applyBorder="1" applyAlignment="1">
      <alignment horizontal="left" vertical="center"/>
    </xf>
    <xf numFmtId="176" fontId="64" fillId="0" borderId="45" xfId="0" applyNumberFormat="1" applyFont="1" applyBorder="1" applyAlignment="1">
      <alignment horizontal="left" vertical="center"/>
    </xf>
    <xf numFmtId="176" fontId="57" fillId="0" borderId="35" xfId="0" applyNumberFormat="1" applyFont="1" applyBorder="1" applyAlignment="1">
      <alignment horizontal="center" vertical="center" wrapText="1"/>
    </xf>
    <xf numFmtId="176" fontId="63" fillId="0" borderId="46" xfId="0" applyNumberFormat="1" applyFont="1" applyBorder="1" applyAlignment="1">
      <alignment horizontal="center" vertical="center"/>
    </xf>
    <xf numFmtId="176" fontId="50" fillId="0" borderId="41" xfId="0" applyNumberFormat="1" applyFont="1" applyBorder="1" applyAlignment="1">
      <alignment horizontal="center" vertical="center" wrapText="1"/>
    </xf>
    <xf numFmtId="176" fontId="50" fillId="0" borderId="42" xfId="0" applyNumberFormat="1" applyFont="1" applyBorder="1" applyAlignment="1">
      <alignment horizontal="center" vertical="center"/>
    </xf>
    <xf numFmtId="176" fontId="50" fillId="0" borderId="47" xfId="0" applyNumberFormat="1" applyFont="1" applyBorder="1" applyAlignment="1">
      <alignment horizontal="center" vertical="center"/>
    </xf>
    <xf numFmtId="176" fontId="50" fillId="0" borderId="48" xfId="0" applyNumberFormat="1" applyFont="1" applyBorder="1" applyAlignment="1">
      <alignment horizontal="center" vertical="center"/>
    </xf>
    <xf numFmtId="176" fontId="50" fillId="0" borderId="31" xfId="0" applyNumberFormat="1" applyFont="1" applyBorder="1" applyAlignment="1">
      <alignment horizontal="center" vertical="center"/>
    </xf>
    <xf numFmtId="176" fontId="62" fillId="0" borderId="0" xfId="0" applyNumberFormat="1" applyFont="1" applyFill="1" applyBorder="1" applyAlignment="1">
      <alignment horizontal="left" vertical="center" wrapText="1"/>
    </xf>
    <xf numFmtId="176" fontId="63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65" fillId="0" borderId="12" xfId="0" applyFont="1" applyBorder="1" applyAlignment="1">
      <alignment horizontal="right" vertical="center" wrapText="1"/>
    </xf>
    <xf numFmtId="0" fontId="65" fillId="0" borderId="20" xfId="0" applyFont="1" applyBorder="1" applyAlignment="1">
      <alignment horizontal="right" vertical="center" wrapText="1"/>
    </xf>
    <xf numFmtId="0" fontId="0" fillId="0" borderId="28" xfId="0" applyBorder="1" applyAlignment="1">
      <alignment vertical="center"/>
    </xf>
    <xf numFmtId="0" fontId="0" fillId="0" borderId="26" xfId="0" applyBorder="1" applyAlignment="1">
      <alignment vertical="center"/>
    </xf>
    <xf numFmtId="176" fontId="63" fillId="0" borderId="25" xfId="0" applyNumberFormat="1" applyFont="1" applyBorder="1" applyAlignment="1">
      <alignment vertical="center"/>
    </xf>
    <xf numFmtId="176" fontId="63" fillId="0" borderId="17" xfId="0" applyNumberFormat="1" applyFont="1" applyBorder="1" applyAlignment="1">
      <alignment vertical="center"/>
    </xf>
    <xf numFmtId="176" fontId="63" fillId="0" borderId="13" xfId="0" applyNumberFormat="1" applyFont="1" applyBorder="1" applyAlignment="1">
      <alignment vertical="center"/>
    </xf>
    <xf numFmtId="176" fontId="64" fillId="0" borderId="10" xfId="0" applyNumberFormat="1" applyFont="1" applyBorder="1" applyAlignment="1">
      <alignment horizontal="left" vertical="center" wrapText="1"/>
    </xf>
    <xf numFmtId="176" fontId="63" fillId="0" borderId="32" xfId="0" applyNumberFormat="1" applyFont="1" applyBorder="1" applyAlignment="1">
      <alignment horizontal="center" vertical="center"/>
    </xf>
    <xf numFmtId="176" fontId="50" fillId="0" borderId="42" xfId="0" applyNumberFormat="1" applyFont="1" applyBorder="1" applyAlignment="1">
      <alignment horizontal="center" vertical="center" wrapText="1"/>
    </xf>
    <xf numFmtId="176" fontId="64" fillId="0" borderId="15" xfId="0" applyNumberFormat="1" applyFont="1" applyBorder="1" applyAlignment="1">
      <alignment horizontal="left" vertical="center"/>
    </xf>
    <xf numFmtId="176" fontId="64" fillId="0" borderId="49" xfId="0" applyNumberFormat="1" applyFont="1" applyBorder="1" applyAlignment="1">
      <alignment horizontal="left" vertical="center"/>
    </xf>
    <xf numFmtId="176" fontId="64" fillId="0" borderId="31" xfId="0" applyNumberFormat="1" applyFont="1" applyBorder="1" applyAlignment="1">
      <alignment horizontal="left" vertical="center"/>
    </xf>
    <xf numFmtId="0" fontId="0" fillId="0" borderId="32" xfId="0" applyBorder="1" applyAlignment="1">
      <alignment vertical="center"/>
    </xf>
    <xf numFmtId="176" fontId="55" fillId="0" borderId="28" xfId="0" applyNumberFormat="1" applyFont="1" applyFill="1" applyBorder="1" applyAlignment="1">
      <alignment horizontal="justify" vertical="center" wrapText="1"/>
    </xf>
    <xf numFmtId="176" fontId="55" fillId="0" borderId="25" xfId="0" applyNumberFormat="1" applyFont="1" applyFill="1" applyBorder="1" applyAlignment="1">
      <alignment horizontal="center" vertical="center" wrapText="1"/>
    </xf>
    <xf numFmtId="176" fontId="55" fillId="0" borderId="50" xfId="0" applyNumberFormat="1" applyFont="1" applyFill="1" applyBorder="1" applyAlignment="1">
      <alignment horizontal="center" vertical="center" wrapText="1"/>
    </xf>
    <xf numFmtId="176" fontId="55" fillId="0" borderId="19" xfId="0" applyNumberFormat="1" applyFont="1" applyFill="1" applyBorder="1" applyAlignment="1">
      <alignment horizontal="center" vertical="center" wrapText="1"/>
    </xf>
    <xf numFmtId="176" fontId="55" fillId="0" borderId="16" xfId="0" applyNumberFormat="1" applyFont="1" applyFill="1" applyBorder="1" applyAlignment="1">
      <alignment horizontal="center" vertical="center" wrapText="1"/>
    </xf>
    <xf numFmtId="176" fontId="55" fillId="0" borderId="13" xfId="0" applyNumberFormat="1" applyFont="1" applyFill="1" applyBorder="1" applyAlignment="1">
      <alignment horizontal="center" vertical="center" wrapText="1"/>
    </xf>
    <xf numFmtId="176" fontId="55" fillId="0" borderId="10" xfId="0" applyNumberFormat="1" applyFont="1" applyFill="1" applyBorder="1" applyAlignment="1">
      <alignment horizontal="center" vertical="center" wrapText="1"/>
    </xf>
    <xf numFmtId="176" fontId="55" fillId="0" borderId="15" xfId="0" applyNumberFormat="1" applyFont="1" applyFill="1" applyBorder="1" applyAlignment="1">
      <alignment horizontal="center" vertical="center" wrapText="1"/>
    </xf>
    <xf numFmtId="176" fontId="50" fillId="0" borderId="39" xfId="0" applyNumberFormat="1" applyFont="1" applyBorder="1" applyAlignment="1">
      <alignment horizontal="center" vertical="center" wrapText="1"/>
    </xf>
    <xf numFmtId="176" fontId="50" fillId="0" borderId="51" xfId="0" applyNumberFormat="1" applyFont="1" applyBorder="1" applyAlignment="1">
      <alignment horizontal="center" vertical="center" wrapText="1"/>
    </xf>
    <xf numFmtId="0" fontId="0" fillId="0" borderId="5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0" xfId="0" applyBorder="1" applyAlignment="1">
      <alignment vertical="center"/>
    </xf>
    <xf numFmtId="176" fontId="55" fillId="0" borderId="17" xfId="0" applyNumberFormat="1" applyFont="1" applyFill="1" applyBorder="1" applyAlignment="1">
      <alignment vertical="center" wrapText="1"/>
    </xf>
    <xf numFmtId="176" fontId="55" fillId="0" borderId="13" xfId="0" applyNumberFormat="1" applyFont="1" applyFill="1" applyBorder="1" applyAlignment="1">
      <alignment vertical="center" wrapText="1"/>
    </xf>
    <xf numFmtId="0" fontId="65" fillId="0" borderId="17" xfId="0" applyFont="1" applyBorder="1" applyAlignment="1">
      <alignment horizontal="right" vertical="center" wrapText="1"/>
    </xf>
    <xf numFmtId="176" fontId="57" fillId="0" borderId="31" xfId="0" applyNumberFormat="1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43</xdr:row>
      <xdr:rowOff>85725</xdr:rowOff>
    </xdr:from>
    <xdr:to>
      <xdr:col>1</xdr:col>
      <xdr:colOff>685800</xdr:colOff>
      <xdr:row>44</xdr:row>
      <xdr:rowOff>200025</xdr:rowOff>
    </xdr:to>
    <xdr:pic>
      <xdr:nvPicPr>
        <xdr:cNvPr id="1" name="그림 1" descr="더불어로고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15249525"/>
          <a:ext cx="4572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76</xdr:row>
      <xdr:rowOff>123825</xdr:rowOff>
    </xdr:from>
    <xdr:to>
      <xdr:col>1</xdr:col>
      <xdr:colOff>714375</xdr:colOff>
      <xdr:row>77</xdr:row>
      <xdr:rowOff>133350</xdr:rowOff>
    </xdr:to>
    <xdr:pic>
      <xdr:nvPicPr>
        <xdr:cNvPr id="2" name="그림 6" descr="더불어로고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29984700"/>
          <a:ext cx="4572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113</xdr:row>
      <xdr:rowOff>114300</xdr:rowOff>
    </xdr:from>
    <xdr:to>
      <xdr:col>1</xdr:col>
      <xdr:colOff>685800</xdr:colOff>
      <xdr:row>114</xdr:row>
      <xdr:rowOff>114300</xdr:rowOff>
    </xdr:to>
    <xdr:pic>
      <xdr:nvPicPr>
        <xdr:cNvPr id="3" name="그림 7" descr="더불어로고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45605700"/>
          <a:ext cx="4572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6"/>
  <sheetViews>
    <sheetView tabSelected="1" view="pageBreakPreview" zoomScale="115" zoomScaleSheetLayoutView="115" zoomScalePageLayoutView="0" workbookViewId="0" topLeftCell="D1">
      <selection activeCell="F4" sqref="F4"/>
    </sheetView>
  </sheetViews>
  <sheetFormatPr defaultColWidth="9.140625" defaultRowHeight="15"/>
  <cols>
    <col min="1" max="2" width="14.57421875" style="8" customWidth="1"/>
    <col min="3" max="3" width="20.140625" style="8" customWidth="1"/>
    <col min="4" max="4" width="15.57421875" style="8" customWidth="1"/>
    <col min="5" max="5" width="16.28125" style="1" customWidth="1"/>
    <col min="6" max="6" width="5.8515625" style="1" customWidth="1"/>
    <col min="7" max="7" width="11.28125" style="4" customWidth="1"/>
    <col min="8" max="8" width="7.140625" style="4" customWidth="1"/>
    <col min="9" max="11" width="11.57421875" style="1" customWidth="1"/>
    <col min="12" max="16384" width="9.00390625" style="1" customWidth="1"/>
  </cols>
  <sheetData>
    <row r="1" spans="1:11" ht="78" customHeight="1">
      <c r="A1" s="194" t="s">
        <v>100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ht="24" customHeight="1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37.5" customHeight="1">
      <c r="A3" s="16"/>
      <c r="B3" s="17"/>
      <c r="C3" s="17"/>
      <c r="D3" s="17"/>
      <c r="E3" s="17"/>
      <c r="H3" s="258"/>
      <c r="I3" s="259"/>
      <c r="J3" s="259"/>
      <c r="K3" s="259"/>
    </row>
    <row r="4" spans="1:11" ht="75" customHeight="1">
      <c r="A4" s="2"/>
      <c r="B4" s="3"/>
      <c r="C4" s="3"/>
      <c r="D4" s="3"/>
      <c r="E4" s="3"/>
      <c r="H4" s="260"/>
      <c r="I4" s="259"/>
      <c r="J4" s="259"/>
      <c r="K4" s="259"/>
    </row>
    <row r="5" spans="1:11" ht="15" customHeight="1">
      <c r="A5" s="2"/>
      <c r="B5" s="17"/>
      <c r="C5" s="17"/>
      <c r="D5" s="17"/>
      <c r="E5" s="17"/>
      <c r="F5" s="26"/>
      <c r="G5" s="27"/>
      <c r="H5" s="26"/>
      <c r="I5" s="26"/>
      <c r="J5" s="26"/>
      <c r="K5" s="26"/>
    </row>
    <row r="6" spans="1:3" ht="21" customHeight="1">
      <c r="A6" s="196" t="s">
        <v>45</v>
      </c>
      <c r="B6" s="196"/>
      <c r="C6" s="7"/>
    </row>
    <row r="7" spans="1:11" ht="18.75" customHeight="1">
      <c r="A7" s="9"/>
      <c r="B7" s="9"/>
      <c r="J7" s="197" t="s">
        <v>33</v>
      </c>
      <c r="K7" s="198"/>
    </row>
    <row r="8" spans="1:11" ht="18.75" customHeight="1" thickBot="1">
      <c r="A8" s="9"/>
      <c r="B8" s="9"/>
      <c r="J8" s="49"/>
      <c r="K8" s="50"/>
    </row>
    <row r="9" spans="1:11" ht="28.5" customHeight="1">
      <c r="A9" s="199" t="s">
        <v>0</v>
      </c>
      <c r="B9" s="184"/>
      <c r="C9" s="200"/>
      <c r="D9" s="184" t="s">
        <v>74</v>
      </c>
      <c r="E9" s="156" t="s">
        <v>75</v>
      </c>
      <c r="F9" s="184" t="s">
        <v>43</v>
      </c>
      <c r="G9" s="205"/>
      <c r="H9" s="206" t="s">
        <v>88</v>
      </c>
      <c r="I9" s="205"/>
      <c r="J9" s="184" t="s">
        <v>31</v>
      </c>
      <c r="K9" s="208"/>
    </row>
    <row r="10" spans="1:11" ht="28.5" customHeight="1">
      <c r="A10" s="47" t="s">
        <v>1</v>
      </c>
      <c r="B10" s="48" t="s">
        <v>2</v>
      </c>
      <c r="C10" s="48" t="s">
        <v>3</v>
      </c>
      <c r="D10" s="185"/>
      <c r="E10" s="157"/>
      <c r="F10" s="185"/>
      <c r="G10" s="185"/>
      <c r="H10" s="207"/>
      <c r="I10" s="207"/>
      <c r="J10" s="209"/>
      <c r="K10" s="210"/>
    </row>
    <row r="11" spans="1:11" ht="38.25" thickBot="1">
      <c r="A11" s="30" t="s">
        <v>39</v>
      </c>
      <c r="B11" s="31"/>
      <c r="C11" s="32"/>
      <c r="D11" s="33">
        <f>D12</f>
        <v>34560000</v>
      </c>
      <c r="E11" s="80">
        <f>E12</f>
        <v>36400000</v>
      </c>
      <c r="F11" s="146">
        <f>E11-D11</f>
        <v>1840000</v>
      </c>
      <c r="G11" s="203"/>
      <c r="H11" s="138">
        <f>H12</f>
        <v>17560000</v>
      </c>
      <c r="I11" s="139"/>
      <c r="J11" s="213"/>
      <c r="K11" s="214"/>
    </row>
    <row r="12" spans="1:11" ht="24" customHeight="1" thickBot="1" thickTop="1">
      <c r="A12" s="150"/>
      <c r="B12" s="42" t="s">
        <v>40</v>
      </c>
      <c r="C12" s="55"/>
      <c r="D12" s="56">
        <f>SUM(D13:D13)</f>
        <v>34560000</v>
      </c>
      <c r="E12" s="81">
        <f>SUM(E13:E13)</f>
        <v>36400000</v>
      </c>
      <c r="F12" s="164">
        <f>E12-D12</f>
        <v>1840000</v>
      </c>
      <c r="G12" s="211"/>
      <c r="H12" s="128">
        <f>H13</f>
        <v>17560000</v>
      </c>
      <c r="I12" s="129"/>
      <c r="J12" s="213"/>
      <c r="K12" s="214"/>
    </row>
    <row r="13" spans="1:11" ht="24" customHeight="1">
      <c r="A13" s="204"/>
      <c r="B13" s="57"/>
      <c r="C13" s="57" t="s">
        <v>40</v>
      </c>
      <c r="D13" s="58">
        <v>34560000</v>
      </c>
      <c r="E13" s="82">
        <v>36400000</v>
      </c>
      <c r="F13" s="167">
        <f>E13-D13</f>
        <v>1840000</v>
      </c>
      <c r="G13" s="212"/>
      <c r="H13" s="167">
        <v>17560000</v>
      </c>
      <c r="I13" s="168"/>
      <c r="J13" s="201" t="s">
        <v>87</v>
      </c>
      <c r="K13" s="202"/>
    </row>
    <row r="14" spans="1:11" ht="24" customHeight="1" thickBot="1">
      <c r="A14" s="30" t="s">
        <v>32</v>
      </c>
      <c r="B14" s="31"/>
      <c r="C14" s="32"/>
      <c r="D14" s="33">
        <f>SUM(D15)</f>
        <v>71439000</v>
      </c>
      <c r="E14" s="80">
        <f>SUM(E15)</f>
        <v>70720000</v>
      </c>
      <c r="F14" s="138">
        <f>E14-D14</f>
        <v>-719000</v>
      </c>
      <c r="G14" s="227"/>
      <c r="H14" s="138">
        <f>H15+H19+H21</f>
        <v>52185000</v>
      </c>
      <c r="I14" s="139"/>
      <c r="J14" s="162"/>
      <c r="K14" s="163"/>
    </row>
    <row r="15" spans="1:11" ht="24" customHeight="1" thickBot="1" thickTop="1">
      <c r="A15" s="148"/>
      <c r="B15" s="51" t="s">
        <v>56</v>
      </c>
      <c r="C15" s="59"/>
      <c r="D15" s="60">
        <f>SUM(D16:D19)</f>
        <v>71439000</v>
      </c>
      <c r="E15" s="83">
        <f>SUM(E16:E19)</f>
        <v>70720000</v>
      </c>
      <c r="F15" s="188">
        <f>E15-D15</f>
        <v>-719000</v>
      </c>
      <c r="G15" s="228"/>
      <c r="H15" s="188">
        <f>H17</f>
        <v>52185000</v>
      </c>
      <c r="I15" s="189"/>
      <c r="J15" s="162"/>
      <c r="K15" s="163"/>
    </row>
    <row r="16" spans="1:11" ht="24" customHeight="1">
      <c r="A16" s="149"/>
      <c r="B16" s="171"/>
      <c r="C16" s="105" t="s">
        <v>57</v>
      </c>
      <c r="D16" s="34">
        <v>0</v>
      </c>
      <c r="E16" s="84">
        <v>0</v>
      </c>
      <c r="F16" s="169">
        <f aca="true" t="shared" si="0" ref="F16:F42">E16-D16</f>
        <v>0</v>
      </c>
      <c r="G16" s="176"/>
      <c r="H16" s="169">
        <v>0</v>
      </c>
      <c r="I16" s="170"/>
      <c r="J16" s="192"/>
      <c r="K16" s="193"/>
    </row>
    <row r="17" spans="1:11" ht="24" customHeight="1">
      <c r="A17" s="149"/>
      <c r="B17" s="172"/>
      <c r="C17" s="106" t="s">
        <v>58</v>
      </c>
      <c r="D17" s="39">
        <v>70539000</v>
      </c>
      <c r="E17" s="85">
        <v>69820000</v>
      </c>
      <c r="F17" s="154">
        <f t="shared" si="0"/>
        <v>-719000</v>
      </c>
      <c r="G17" s="155"/>
      <c r="H17" s="154">
        <v>52185000</v>
      </c>
      <c r="I17" s="180"/>
      <c r="J17" s="143" t="s">
        <v>99</v>
      </c>
      <c r="K17" s="145"/>
    </row>
    <row r="18" spans="1:11" ht="24" customHeight="1">
      <c r="A18" s="149"/>
      <c r="B18" s="172"/>
      <c r="C18" s="106" t="s">
        <v>59</v>
      </c>
      <c r="D18" s="39">
        <v>0</v>
      </c>
      <c r="E18" s="85">
        <v>0</v>
      </c>
      <c r="F18" s="154">
        <f t="shared" si="0"/>
        <v>0</v>
      </c>
      <c r="G18" s="155"/>
      <c r="H18" s="154">
        <v>0</v>
      </c>
      <c r="I18" s="180"/>
      <c r="J18" s="162"/>
      <c r="K18" s="163"/>
    </row>
    <row r="19" spans="1:11" ht="24" customHeight="1">
      <c r="A19" s="150"/>
      <c r="B19" s="172"/>
      <c r="C19" s="61" t="s">
        <v>60</v>
      </c>
      <c r="D19" s="54">
        <v>900000</v>
      </c>
      <c r="E19" s="86">
        <v>900000</v>
      </c>
      <c r="F19" s="146">
        <f t="shared" si="0"/>
        <v>0</v>
      </c>
      <c r="G19" s="203"/>
      <c r="H19" s="146">
        <v>0</v>
      </c>
      <c r="I19" s="147"/>
      <c r="J19" s="143"/>
      <c r="K19" s="133"/>
    </row>
    <row r="20" spans="1:11" ht="24" customHeight="1" thickBot="1">
      <c r="A20" s="110" t="s">
        <v>61</v>
      </c>
      <c r="B20" s="31"/>
      <c r="C20" s="31"/>
      <c r="D20" s="96">
        <f>SUM(D21+D23)</f>
        <v>400000</v>
      </c>
      <c r="E20" s="80">
        <f>SUM(E21+E23)</f>
        <v>900000</v>
      </c>
      <c r="F20" s="138">
        <f t="shared" si="0"/>
        <v>500000</v>
      </c>
      <c r="G20" s="227"/>
      <c r="H20" s="138">
        <f>SUM(H21+H23)</f>
        <v>0</v>
      </c>
      <c r="I20" s="139"/>
      <c r="J20" s="190"/>
      <c r="K20" s="191"/>
    </row>
    <row r="21" spans="1:11" ht="24" customHeight="1" thickBot="1" thickTop="1">
      <c r="A21" s="173"/>
      <c r="B21" s="51" t="s">
        <v>62</v>
      </c>
      <c r="C21" s="109"/>
      <c r="D21" s="99">
        <f>SUM(D22)</f>
        <v>100000</v>
      </c>
      <c r="E21" s="83">
        <f>SUM(E22)</f>
        <v>500000</v>
      </c>
      <c r="F21" s="188">
        <f t="shared" si="0"/>
        <v>400000</v>
      </c>
      <c r="G21" s="228"/>
      <c r="H21" s="188">
        <f>SUM(H22)</f>
        <v>0</v>
      </c>
      <c r="I21" s="189"/>
      <c r="J21" s="162"/>
      <c r="K21" s="163"/>
    </row>
    <row r="22" spans="1:11" ht="24" customHeight="1">
      <c r="A22" s="174"/>
      <c r="B22" s="108"/>
      <c r="C22" s="42" t="s">
        <v>63</v>
      </c>
      <c r="D22" s="97">
        <v>100000</v>
      </c>
      <c r="E22" s="81">
        <v>500000</v>
      </c>
      <c r="F22" s="128">
        <f t="shared" si="0"/>
        <v>400000</v>
      </c>
      <c r="G22" s="256"/>
      <c r="H22" s="128">
        <v>0</v>
      </c>
      <c r="I22" s="129"/>
      <c r="J22" s="162"/>
      <c r="K22" s="163"/>
    </row>
    <row r="23" spans="1:11" ht="24" customHeight="1" thickBot="1">
      <c r="A23" s="174"/>
      <c r="B23" s="111" t="s">
        <v>64</v>
      </c>
      <c r="C23" s="44"/>
      <c r="D23" s="98">
        <f>SUM(D24:D26)</f>
        <v>300000</v>
      </c>
      <c r="E23" s="88">
        <f>SUM(E24:E26)</f>
        <v>400000</v>
      </c>
      <c r="F23" s="158">
        <f t="shared" si="0"/>
        <v>100000</v>
      </c>
      <c r="G23" s="181"/>
      <c r="H23" s="158">
        <f>SUM(H24:I26)</f>
        <v>0</v>
      </c>
      <c r="I23" s="159"/>
      <c r="J23" s="162"/>
      <c r="K23" s="163"/>
    </row>
    <row r="24" spans="1:11" ht="24" customHeight="1">
      <c r="A24" s="174"/>
      <c r="B24" s="177"/>
      <c r="C24" s="42" t="s">
        <v>65</v>
      </c>
      <c r="D24" s="97">
        <v>100000</v>
      </c>
      <c r="E24" s="81">
        <v>200000</v>
      </c>
      <c r="F24" s="169">
        <f>E24-D24</f>
        <v>100000</v>
      </c>
      <c r="G24" s="176"/>
      <c r="H24" s="130">
        <v>0</v>
      </c>
      <c r="I24" s="131"/>
      <c r="J24" s="132"/>
      <c r="K24" s="133"/>
    </row>
    <row r="25" spans="1:11" ht="24" customHeight="1">
      <c r="A25" s="174"/>
      <c r="B25" s="178"/>
      <c r="C25" s="107" t="s">
        <v>66</v>
      </c>
      <c r="D25" s="95">
        <v>100000</v>
      </c>
      <c r="E25" s="86">
        <v>100000</v>
      </c>
      <c r="F25" s="154">
        <f>E25-D25</f>
        <v>0</v>
      </c>
      <c r="G25" s="155"/>
      <c r="H25" s="140">
        <v>0</v>
      </c>
      <c r="I25" s="141"/>
      <c r="J25" s="132"/>
      <c r="K25" s="133"/>
    </row>
    <row r="26" spans="1:11" ht="24" customHeight="1">
      <c r="A26" s="175"/>
      <c r="B26" s="179"/>
      <c r="C26" s="107" t="s">
        <v>67</v>
      </c>
      <c r="D26" s="95">
        <v>100000</v>
      </c>
      <c r="E26" s="86">
        <v>100000</v>
      </c>
      <c r="F26" s="154">
        <f>E26-D26</f>
        <v>0</v>
      </c>
      <c r="G26" s="155"/>
      <c r="H26" s="140">
        <v>0</v>
      </c>
      <c r="I26" s="141"/>
      <c r="J26" s="132"/>
      <c r="K26" s="133"/>
    </row>
    <row r="27" spans="1:11" ht="24" customHeight="1" thickBot="1">
      <c r="A27" s="41" t="s">
        <v>4</v>
      </c>
      <c r="B27" s="40"/>
      <c r="C27" s="53"/>
      <c r="D27" s="54">
        <f>D28</f>
        <v>25800000</v>
      </c>
      <c r="E27" s="86">
        <f>E28</f>
        <v>15217000</v>
      </c>
      <c r="F27" s="146">
        <f t="shared" si="0"/>
        <v>-10583000</v>
      </c>
      <c r="G27" s="203"/>
      <c r="H27" s="146">
        <f>H28</f>
        <v>0</v>
      </c>
      <c r="I27" s="147"/>
      <c r="J27" s="162"/>
      <c r="K27" s="163"/>
    </row>
    <row r="28" spans="1:11" ht="24" customHeight="1" thickBot="1" thickTop="1">
      <c r="A28" s="148"/>
      <c r="B28" s="64" t="s">
        <v>4</v>
      </c>
      <c r="C28" s="65"/>
      <c r="D28" s="66">
        <f>SUM(D29:D31)</f>
        <v>25800000</v>
      </c>
      <c r="E28" s="89">
        <f>SUM(E29:E31)</f>
        <v>15217000</v>
      </c>
      <c r="F28" s="164">
        <f t="shared" si="0"/>
        <v>-10583000</v>
      </c>
      <c r="G28" s="211"/>
      <c r="H28" s="164">
        <f>SUM(H29:I31)</f>
        <v>0</v>
      </c>
      <c r="I28" s="165"/>
      <c r="J28" s="162"/>
      <c r="K28" s="163"/>
    </row>
    <row r="29" spans="1:11" ht="24" customHeight="1">
      <c r="A29" s="149"/>
      <c r="B29" s="151"/>
      <c r="C29" s="57" t="s">
        <v>5</v>
      </c>
      <c r="D29" s="62">
        <v>100000</v>
      </c>
      <c r="E29" s="87">
        <v>100000</v>
      </c>
      <c r="F29" s="167">
        <f t="shared" si="0"/>
        <v>0</v>
      </c>
      <c r="G29" s="212"/>
      <c r="H29" s="167">
        <v>0</v>
      </c>
      <c r="I29" s="168"/>
      <c r="J29" s="143"/>
      <c r="K29" s="166"/>
    </row>
    <row r="30" spans="1:11" ht="37.5">
      <c r="A30" s="149"/>
      <c r="B30" s="152"/>
      <c r="C30" s="106" t="s">
        <v>68</v>
      </c>
      <c r="D30" s="101">
        <v>25600000</v>
      </c>
      <c r="E30" s="85">
        <v>15017000</v>
      </c>
      <c r="F30" s="154">
        <f t="shared" si="0"/>
        <v>-10583000</v>
      </c>
      <c r="G30" s="155"/>
      <c r="H30" s="140">
        <v>0</v>
      </c>
      <c r="I30" s="141"/>
      <c r="J30" s="143" t="s">
        <v>92</v>
      </c>
      <c r="K30" s="145"/>
    </row>
    <row r="31" spans="1:11" ht="37.5">
      <c r="A31" s="150"/>
      <c r="B31" s="153"/>
      <c r="C31" s="42" t="s">
        <v>69</v>
      </c>
      <c r="D31" s="97">
        <v>100000</v>
      </c>
      <c r="E31" s="81">
        <v>100000</v>
      </c>
      <c r="F31" s="154">
        <f t="shared" si="0"/>
        <v>0</v>
      </c>
      <c r="G31" s="155"/>
      <c r="H31" s="140">
        <v>0</v>
      </c>
      <c r="I31" s="141"/>
      <c r="J31" s="143"/>
      <c r="K31" s="145"/>
    </row>
    <row r="32" spans="1:11" ht="24" customHeight="1" thickBot="1">
      <c r="A32" s="30" t="s">
        <v>6</v>
      </c>
      <c r="B32" s="31"/>
      <c r="C32" s="32"/>
      <c r="D32" s="33">
        <f>D33</f>
        <v>1000000</v>
      </c>
      <c r="E32" s="80">
        <f>E33</f>
        <v>832921</v>
      </c>
      <c r="F32" s="138">
        <f t="shared" si="0"/>
        <v>-167079</v>
      </c>
      <c r="G32" s="227"/>
      <c r="H32" s="138">
        <f>H33</f>
        <v>832921</v>
      </c>
      <c r="I32" s="139"/>
      <c r="J32" s="162"/>
      <c r="K32" s="163"/>
    </row>
    <row r="33" spans="1:11" ht="24" customHeight="1" thickBot="1" thickTop="1">
      <c r="A33" s="148"/>
      <c r="B33" s="51" t="s">
        <v>6</v>
      </c>
      <c r="C33" s="59"/>
      <c r="D33" s="60">
        <f>SUM(D34:D36)</f>
        <v>1000000</v>
      </c>
      <c r="E33" s="83">
        <f>SUM(E34:E36)</f>
        <v>832921</v>
      </c>
      <c r="F33" s="188">
        <f t="shared" si="0"/>
        <v>-167079</v>
      </c>
      <c r="G33" s="228"/>
      <c r="H33" s="188">
        <f>SUM(H34:I36)</f>
        <v>832921</v>
      </c>
      <c r="I33" s="189"/>
      <c r="J33" s="162"/>
      <c r="K33" s="163"/>
    </row>
    <row r="34" spans="1:11" ht="24" customHeight="1">
      <c r="A34" s="149"/>
      <c r="B34" s="151"/>
      <c r="C34" s="105" t="s">
        <v>70</v>
      </c>
      <c r="D34" s="34">
        <v>1000000</v>
      </c>
      <c r="E34" s="84">
        <v>832921</v>
      </c>
      <c r="F34" s="169">
        <f t="shared" si="0"/>
        <v>-167079</v>
      </c>
      <c r="G34" s="176"/>
      <c r="H34" s="169">
        <v>832921</v>
      </c>
      <c r="I34" s="170"/>
      <c r="J34" s="257"/>
      <c r="K34" s="144"/>
    </row>
    <row r="35" spans="1:11" ht="37.5">
      <c r="A35" s="149"/>
      <c r="B35" s="152"/>
      <c r="C35" s="106" t="s">
        <v>71</v>
      </c>
      <c r="D35" s="101">
        <v>0</v>
      </c>
      <c r="E35" s="85">
        <v>0</v>
      </c>
      <c r="F35" s="154">
        <f t="shared" si="0"/>
        <v>0</v>
      </c>
      <c r="G35" s="155"/>
      <c r="H35" s="140">
        <v>0</v>
      </c>
      <c r="I35" s="141"/>
      <c r="J35" s="132"/>
      <c r="K35" s="133"/>
    </row>
    <row r="36" spans="1:11" ht="24" customHeight="1">
      <c r="A36" s="150"/>
      <c r="B36" s="153"/>
      <c r="C36" s="42" t="s">
        <v>72</v>
      </c>
      <c r="D36" s="97">
        <v>0</v>
      </c>
      <c r="E36" s="81">
        <v>0</v>
      </c>
      <c r="F36" s="154">
        <f t="shared" si="0"/>
        <v>0</v>
      </c>
      <c r="G36" s="155"/>
      <c r="H36" s="140">
        <v>0</v>
      </c>
      <c r="I36" s="141"/>
      <c r="J36" s="132"/>
      <c r="K36" s="133"/>
    </row>
    <row r="37" spans="1:11" ht="24" customHeight="1" thickBot="1">
      <c r="A37" s="30" t="s">
        <v>7</v>
      </c>
      <c r="B37" s="31"/>
      <c r="C37" s="32"/>
      <c r="D37" s="33">
        <f>D38</f>
        <v>1991000</v>
      </c>
      <c r="E37" s="80">
        <f>E38</f>
        <v>2170079</v>
      </c>
      <c r="F37" s="146">
        <f t="shared" si="0"/>
        <v>179079</v>
      </c>
      <c r="G37" s="203"/>
      <c r="H37" s="138">
        <f>H38</f>
        <v>1129531</v>
      </c>
      <c r="I37" s="139"/>
      <c r="J37" s="162"/>
      <c r="K37" s="163"/>
    </row>
    <row r="38" spans="1:11" ht="24" customHeight="1" thickBot="1" thickTop="1">
      <c r="A38" s="150"/>
      <c r="B38" s="36" t="s">
        <v>7</v>
      </c>
      <c r="C38" s="37"/>
      <c r="D38" s="38">
        <f>SUM(D39:D41)</f>
        <v>1991000</v>
      </c>
      <c r="E38" s="90">
        <f>SUM(E39:E41)</f>
        <v>2170079</v>
      </c>
      <c r="F38" s="164">
        <f t="shared" si="0"/>
        <v>179079</v>
      </c>
      <c r="G38" s="211"/>
      <c r="H38" s="186">
        <f>H39+H40+H41</f>
        <v>1129531</v>
      </c>
      <c r="I38" s="187"/>
      <c r="J38" s="162"/>
      <c r="K38" s="163"/>
    </row>
    <row r="39" spans="1:11" ht="24" customHeight="1">
      <c r="A39" s="244"/>
      <c r="B39" s="246"/>
      <c r="C39" s="105" t="s">
        <v>73</v>
      </c>
      <c r="D39" s="34">
        <v>50000</v>
      </c>
      <c r="E39" s="84">
        <v>50000</v>
      </c>
      <c r="F39" s="167">
        <f t="shared" si="0"/>
        <v>0</v>
      </c>
      <c r="G39" s="212"/>
      <c r="H39" s="169">
        <v>0</v>
      </c>
      <c r="I39" s="170"/>
      <c r="J39" s="162"/>
      <c r="K39" s="163"/>
    </row>
    <row r="40" spans="1:11" ht="37.5">
      <c r="A40" s="244"/>
      <c r="B40" s="247"/>
      <c r="C40" s="29" t="s">
        <v>44</v>
      </c>
      <c r="D40" s="35">
        <v>21000</v>
      </c>
      <c r="E40" s="91">
        <v>20079</v>
      </c>
      <c r="F40" s="154">
        <f t="shared" si="0"/>
        <v>-921</v>
      </c>
      <c r="G40" s="155"/>
      <c r="H40" s="154">
        <v>5708</v>
      </c>
      <c r="I40" s="180"/>
      <c r="J40" s="162"/>
      <c r="K40" s="163"/>
    </row>
    <row r="41" spans="1:11" ht="24" customHeight="1" thickBot="1">
      <c r="A41" s="245"/>
      <c r="B41" s="248"/>
      <c r="C41" s="40" t="s">
        <v>8</v>
      </c>
      <c r="D41" s="54">
        <v>1920000</v>
      </c>
      <c r="E41" s="86">
        <v>2100000</v>
      </c>
      <c r="F41" s="138">
        <f t="shared" si="0"/>
        <v>180000</v>
      </c>
      <c r="G41" s="227"/>
      <c r="H41" s="146">
        <v>1123823</v>
      </c>
      <c r="I41" s="147"/>
      <c r="J41" s="217" t="s">
        <v>98</v>
      </c>
      <c r="K41" s="218"/>
    </row>
    <row r="42" spans="1:11" ht="28.5" customHeight="1" thickBot="1" thickTop="1">
      <c r="A42" s="67" t="s">
        <v>9</v>
      </c>
      <c r="B42" s="36"/>
      <c r="C42" s="37"/>
      <c r="D42" s="38">
        <f>SUM(D11,D14,D20,D27,D32,D37)</f>
        <v>135190000</v>
      </c>
      <c r="E42" s="90">
        <f>SUM(E11,E14,E20,E27,E32,E37)</f>
        <v>126240000</v>
      </c>
      <c r="F42" s="188">
        <f t="shared" si="0"/>
        <v>-8950000</v>
      </c>
      <c r="G42" s="228"/>
      <c r="H42" s="186">
        <f>SUM(H11+H14+H20+H27+H32+H37)</f>
        <v>71707452</v>
      </c>
      <c r="I42" s="187"/>
      <c r="J42" s="215"/>
      <c r="K42" s="216"/>
    </row>
    <row r="43" spans="1:4" ht="8.25" customHeight="1">
      <c r="A43" s="11"/>
      <c r="B43" s="11"/>
      <c r="C43" s="12"/>
      <c r="D43" s="10"/>
    </row>
    <row r="44" spans="1:11" ht="13.5">
      <c r="A44" s="224" t="s">
        <v>47</v>
      </c>
      <c r="B44" s="224"/>
      <c r="C44" s="224"/>
      <c r="D44" s="224"/>
      <c r="I44" s="225" t="s">
        <v>90</v>
      </c>
      <c r="J44" s="226"/>
      <c r="K44" s="226"/>
    </row>
    <row r="45" spans="1:11" ht="22.5" customHeight="1">
      <c r="A45" s="224"/>
      <c r="B45" s="224"/>
      <c r="C45" s="224"/>
      <c r="D45" s="224"/>
      <c r="I45" s="226"/>
      <c r="J45" s="226"/>
      <c r="K45" s="226"/>
    </row>
    <row r="46" spans="1:11" ht="33" customHeight="1">
      <c r="A46" s="102"/>
      <c r="B46" s="102"/>
      <c r="C46" s="102"/>
      <c r="D46" s="102"/>
      <c r="I46" s="103"/>
      <c r="J46" s="103"/>
      <c r="K46" s="103"/>
    </row>
    <row r="47" spans="1:3" ht="21" customHeight="1">
      <c r="A47" s="224" t="s">
        <v>46</v>
      </c>
      <c r="B47" s="224"/>
      <c r="C47" s="7"/>
    </row>
    <row r="48" spans="1:3" ht="21" customHeight="1">
      <c r="A48" s="28"/>
      <c r="B48" s="28"/>
      <c r="C48" s="7"/>
    </row>
    <row r="49" spans="1:11" ht="18.75">
      <c r="A49" s="18"/>
      <c r="B49" s="18"/>
      <c r="C49" s="13"/>
      <c r="J49" s="197" t="s">
        <v>33</v>
      </c>
      <c r="K49" s="198"/>
    </row>
    <row r="50" spans="1:11" ht="19.5" thickBot="1">
      <c r="A50" s="77"/>
      <c r="B50" s="77"/>
      <c r="C50" s="78"/>
      <c r="D50" s="79"/>
      <c r="E50" s="73"/>
      <c r="F50" s="73"/>
      <c r="G50" s="74"/>
      <c r="H50" s="74"/>
      <c r="I50" s="73"/>
      <c r="J50" s="75"/>
      <c r="K50" s="76"/>
    </row>
    <row r="51" spans="1:11" ht="39.75" customHeight="1">
      <c r="A51" s="199" t="s">
        <v>0</v>
      </c>
      <c r="B51" s="184"/>
      <c r="C51" s="200"/>
      <c r="D51" s="184" t="s">
        <v>74</v>
      </c>
      <c r="E51" s="156" t="s">
        <v>76</v>
      </c>
      <c r="F51" s="184" t="s">
        <v>43</v>
      </c>
      <c r="G51" s="205"/>
      <c r="H51" s="206" t="s">
        <v>88</v>
      </c>
      <c r="I51" s="205"/>
      <c r="J51" s="184" t="s">
        <v>31</v>
      </c>
      <c r="K51" s="208"/>
    </row>
    <row r="52" spans="1:11" ht="39.75" customHeight="1">
      <c r="A52" s="47" t="s">
        <v>1</v>
      </c>
      <c r="B52" s="48" t="s">
        <v>2</v>
      </c>
      <c r="C52" s="48" t="s">
        <v>3</v>
      </c>
      <c r="D52" s="185"/>
      <c r="E52" s="157"/>
      <c r="F52" s="185"/>
      <c r="G52" s="185"/>
      <c r="H52" s="207"/>
      <c r="I52" s="207"/>
      <c r="J52" s="209"/>
      <c r="K52" s="210"/>
    </row>
    <row r="53" spans="1:11" ht="39.75" customHeight="1" thickBot="1">
      <c r="A53" s="41" t="s">
        <v>10</v>
      </c>
      <c r="B53" s="40"/>
      <c r="C53" s="53"/>
      <c r="D53" s="54">
        <f>SUM(D54,D61,D65)</f>
        <v>109150000</v>
      </c>
      <c r="E53" s="86">
        <f>SUM(E54,E61,E65)</f>
        <v>97680000</v>
      </c>
      <c r="F53" s="146">
        <f>E53-D53</f>
        <v>-11470000</v>
      </c>
      <c r="G53" s="147"/>
      <c r="H53" s="136">
        <f>H54+H61+H65</f>
        <v>37040780</v>
      </c>
      <c r="I53" s="137"/>
      <c r="J53" s="162"/>
      <c r="K53" s="163"/>
    </row>
    <row r="54" spans="1:11" ht="39.75" customHeight="1" thickBot="1" thickTop="1">
      <c r="A54" s="148"/>
      <c r="B54" s="64" t="s">
        <v>11</v>
      </c>
      <c r="C54" s="65"/>
      <c r="D54" s="66">
        <f>SUM(D55:D60)</f>
        <v>98820000</v>
      </c>
      <c r="E54" s="89">
        <f>SUM(E55:E60)</f>
        <v>87350000</v>
      </c>
      <c r="F54" s="186">
        <f aca="true" t="shared" si="1" ref="F54:F75">E54-D54</f>
        <v>-11470000</v>
      </c>
      <c r="G54" s="187"/>
      <c r="H54" s="134">
        <f>SUM(H55:I60)</f>
        <v>32378650</v>
      </c>
      <c r="I54" s="135"/>
      <c r="J54" s="162"/>
      <c r="K54" s="163"/>
    </row>
    <row r="55" spans="1:11" ht="39.75" customHeight="1">
      <c r="A55" s="229"/>
      <c r="B55" s="231"/>
      <c r="C55" s="57" t="s">
        <v>42</v>
      </c>
      <c r="D55" s="62">
        <v>70793000</v>
      </c>
      <c r="E55" s="87">
        <v>61450000</v>
      </c>
      <c r="F55" s="128">
        <f t="shared" si="1"/>
        <v>-9343000</v>
      </c>
      <c r="G55" s="129"/>
      <c r="H55" s="130">
        <v>22841000</v>
      </c>
      <c r="I55" s="131"/>
      <c r="J55" s="219" t="s">
        <v>93</v>
      </c>
      <c r="K55" s="220"/>
    </row>
    <row r="56" spans="1:11" ht="39.75" customHeight="1">
      <c r="A56" s="229"/>
      <c r="B56" s="232"/>
      <c r="C56" s="106" t="s">
        <v>77</v>
      </c>
      <c r="D56" s="39">
        <v>14202000</v>
      </c>
      <c r="E56" s="85">
        <v>13690000</v>
      </c>
      <c r="F56" s="146">
        <f t="shared" si="1"/>
        <v>-512000</v>
      </c>
      <c r="G56" s="147"/>
      <c r="H56" s="140">
        <v>4586500</v>
      </c>
      <c r="I56" s="141"/>
      <c r="J56" s="221"/>
      <c r="K56" s="222"/>
    </row>
    <row r="57" spans="1:11" ht="39.75" customHeight="1">
      <c r="A57" s="229"/>
      <c r="B57" s="232"/>
      <c r="C57" s="92" t="s">
        <v>54</v>
      </c>
      <c r="D57" s="39">
        <v>0</v>
      </c>
      <c r="E57" s="85">
        <v>0</v>
      </c>
      <c r="F57" s="146">
        <f t="shared" si="1"/>
        <v>0</v>
      </c>
      <c r="G57" s="147"/>
      <c r="H57" s="140">
        <v>0</v>
      </c>
      <c r="I57" s="141"/>
      <c r="J57" s="223"/>
      <c r="K57" s="191"/>
    </row>
    <row r="58" spans="1:11" ht="39.75" customHeight="1">
      <c r="A58" s="229"/>
      <c r="B58" s="232"/>
      <c r="C58" s="29" t="s">
        <v>34</v>
      </c>
      <c r="D58" s="39">
        <v>7083000</v>
      </c>
      <c r="E58" s="85">
        <v>6270000</v>
      </c>
      <c r="F58" s="146">
        <f t="shared" si="1"/>
        <v>-813000</v>
      </c>
      <c r="G58" s="147"/>
      <c r="H58" s="140">
        <v>2285600</v>
      </c>
      <c r="I58" s="141"/>
      <c r="J58" s="219" t="s">
        <v>94</v>
      </c>
      <c r="K58" s="220"/>
    </row>
    <row r="59" spans="1:11" ht="39.75" customHeight="1">
      <c r="A59" s="229"/>
      <c r="B59" s="232"/>
      <c r="C59" s="106" t="s">
        <v>78</v>
      </c>
      <c r="D59" s="39">
        <v>6392000</v>
      </c>
      <c r="E59" s="85">
        <v>5590000</v>
      </c>
      <c r="F59" s="146">
        <f>E59-D59</f>
        <v>-802000</v>
      </c>
      <c r="G59" s="147"/>
      <c r="H59" s="140">
        <v>2581550</v>
      </c>
      <c r="I59" s="141"/>
      <c r="J59" s="221"/>
      <c r="K59" s="222"/>
    </row>
    <row r="60" spans="1:11" ht="39.75" customHeight="1">
      <c r="A60" s="229"/>
      <c r="B60" s="232"/>
      <c r="C60" s="29" t="s">
        <v>35</v>
      </c>
      <c r="D60" s="39">
        <v>350000</v>
      </c>
      <c r="E60" s="85">
        <v>350000</v>
      </c>
      <c r="F60" s="146">
        <f t="shared" si="1"/>
        <v>0</v>
      </c>
      <c r="G60" s="147"/>
      <c r="H60" s="140">
        <v>84000</v>
      </c>
      <c r="I60" s="141"/>
      <c r="J60" s="162"/>
      <c r="K60" s="163"/>
    </row>
    <row r="61" spans="1:11" ht="39.75" customHeight="1" thickBot="1">
      <c r="A61" s="229"/>
      <c r="B61" s="44" t="s">
        <v>12</v>
      </c>
      <c r="C61" s="63"/>
      <c r="D61" s="46">
        <f>SUM(D62:D64)</f>
        <v>900000</v>
      </c>
      <c r="E61" s="88">
        <f>SUM(E62:E64)</f>
        <v>900000</v>
      </c>
      <c r="F61" s="146">
        <f t="shared" si="1"/>
        <v>0</v>
      </c>
      <c r="G61" s="147"/>
      <c r="H61" s="182">
        <f>H62+H63+H64</f>
        <v>615000</v>
      </c>
      <c r="I61" s="183"/>
      <c r="J61" s="162"/>
      <c r="K61" s="163"/>
    </row>
    <row r="62" spans="1:11" ht="39.75" customHeight="1">
      <c r="A62" s="229"/>
      <c r="B62" s="232"/>
      <c r="C62" s="43" t="s">
        <v>13</v>
      </c>
      <c r="D62" s="34">
        <v>200000</v>
      </c>
      <c r="E62" s="84">
        <v>200000</v>
      </c>
      <c r="F62" s="160">
        <f t="shared" si="1"/>
        <v>0</v>
      </c>
      <c r="G62" s="161"/>
      <c r="H62" s="130">
        <v>15000</v>
      </c>
      <c r="I62" s="131"/>
      <c r="J62" s="162"/>
      <c r="K62" s="163"/>
    </row>
    <row r="63" spans="1:11" ht="39.75" customHeight="1">
      <c r="A63" s="229"/>
      <c r="B63" s="232"/>
      <c r="C63" s="29" t="s">
        <v>14</v>
      </c>
      <c r="D63" s="39">
        <v>600000</v>
      </c>
      <c r="E63" s="85">
        <v>600000</v>
      </c>
      <c r="F63" s="146">
        <f t="shared" si="1"/>
        <v>0</v>
      </c>
      <c r="G63" s="147"/>
      <c r="H63" s="140">
        <v>600000</v>
      </c>
      <c r="I63" s="141"/>
      <c r="J63" s="190"/>
      <c r="K63" s="191"/>
    </row>
    <row r="64" spans="1:11" ht="39.75" customHeight="1">
      <c r="A64" s="229"/>
      <c r="B64" s="233"/>
      <c r="C64" s="29" t="s">
        <v>15</v>
      </c>
      <c r="D64" s="39">
        <v>100000</v>
      </c>
      <c r="E64" s="85">
        <v>100000</v>
      </c>
      <c r="F64" s="146">
        <f t="shared" si="1"/>
        <v>0</v>
      </c>
      <c r="G64" s="147"/>
      <c r="H64" s="140">
        <v>0</v>
      </c>
      <c r="I64" s="141"/>
      <c r="J64" s="162"/>
      <c r="K64" s="163"/>
    </row>
    <row r="65" spans="1:11" ht="39.75" customHeight="1" thickBot="1">
      <c r="A65" s="229"/>
      <c r="B65" s="40" t="s">
        <v>16</v>
      </c>
      <c r="C65" s="61"/>
      <c r="D65" s="54">
        <f>SUM(D66:D70)</f>
        <v>9430000</v>
      </c>
      <c r="E65" s="86">
        <f>SUM(E66:E70)</f>
        <v>9430000</v>
      </c>
      <c r="F65" s="158">
        <f t="shared" si="1"/>
        <v>0</v>
      </c>
      <c r="G65" s="159"/>
      <c r="H65" s="182">
        <f>H66+H67+H68+H69+H70</f>
        <v>4047130</v>
      </c>
      <c r="I65" s="183"/>
      <c r="J65" s="162"/>
      <c r="K65" s="163"/>
    </row>
    <row r="66" spans="1:11" ht="39.75" customHeight="1">
      <c r="A66" s="229"/>
      <c r="B66" s="231"/>
      <c r="C66" s="57" t="s">
        <v>17</v>
      </c>
      <c r="D66" s="62">
        <v>50000</v>
      </c>
      <c r="E66" s="87">
        <v>50000</v>
      </c>
      <c r="F66" s="128">
        <f t="shared" si="1"/>
        <v>0</v>
      </c>
      <c r="G66" s="129"/>
      <c r="H66" s="130">
        <v>0</v>
      </c>
      <c r="I66" s="131"/>
      <c r="J66" s="162"/>
      <c r="K66" s="163"/>
    </row>
    <row r="67" spans="1:11" ht="39.75" customHeight="1">
      <c r="A67" s="229"/>
      <c r="B67" s="232"/>
      <c r="C67" s="29" t="s">
        <v>48</v>
      </c>
      <c r="D67" s="39">
        <v>1100000</v>
      </c>
      <c r="E67" s="85">
        <v>1100000</v>
      </c>
      <c r="F67" s="146">
        <f t="shared" si="1"/>
        <v>0</v>
      </c>
      <c r="G67" s="147"/>
      <c r="H67" s="140">
        <v>253520</v>
      </c>
      <c r="I67" s="141"/>
      <c r="J67" s="234"/>
      <c r="K67" s="163"/>
    </row>
    <row r="68" spans="1:11" ht="39.75" customHeight="1">
      <c r="A68" s="229"/>
      <c r="B68" s="232"/>
      <c r="C68" s="29" t="s">
        <v>18</v>
      </c>
      <c r="D68" s="39">
        <v>6200000</v>
      </c>
      <c r="E68" s="85">
        <v>6200000</v>
      </c>
      <c r="F68" s="146">
        <f t="shared" si="1"/>
        <v>0</v>
      </c>
      <c r="G68" s="147"/>
      <c r="H68" s="140">
        <v>2601600</v>
      </c>
      <c r="I68" s="141"/>
      <c r="J68" s="234"/>
      <c r="K68" s="163"/>
    </row>
    <row r="69" spans="1:11" ht="39.75" customHeight="1">
      <c r="A69" s="229"/>
      <c r="B69" s="232"/>
      <c r="C69" s="29" t="s">
        <v>19</v>
      </c>
      <c r="D69" s="39">
        <v>1900000</v>
      </c>
      <c r="E69" s="85">
        <v>1900000</v>
      </c>
      <c r="F69" s="146">
        <f t="shared" si="1"/>
        <v>0</v>
      </c>
      <c r="G69" s="147"/>
      <c r="H69" s="140">
        <v>1192010</v>
      </c>
      <c r="I69" s="141"/>
      <c r="J69" s="162"/>
      <c r="K69" s="163"/>
    </row>
    <row r="70" spans="1:11" ht="39.75" customHeight="1">
      <c r="A70" s="230"/>
      <c r="B70" s="233"/>
      <c r="C70" s="29" t="s">
        <v>20</v>
      </c>
      <c r="D70" s="39">
        <v>180000</v>
      </c>
      <c r="E70" s="85">
        <v>180000</v>
      </c>
      <c r="F70" s="146">
        <f t="shared" si="1"/>
        <v>0</v>
      </c>
      <c r="G70" s="147"/>
      <c r="H70" s="140">
        <v>0</v>
      </c>
      <c r="I70" s="141"/>
      <c r="J70" s="162"/>
      <c r="K70" s="163"/>
    </row>
    <row r="71" spans="1:11" ht="39.75" customHeight="1" thickBot="1">
      <c r="A71" s="30" t="s">
        <v>49</v>
      </c>
      <c r="B71" s="31"/>
      <c r="C71" s="32"/>
      <c r="D71" s="33">
        <f>D72</f>
        <v>800000</v>
      </c>
      <c r="E71" s="80">
        <f>E72</f>
        <v>800000</v>
      </c>
      <c r="F71" s="138">
        <f t="shared" si="1"/>
        <v>0</v>
      </c>
      <c r="G71" s="139"/>
      <c r="H71" s="136">
        <f>H72</f>
        <v>0</v>
      </c>
      <c r="I71" s="137"/>
      <c r="J71" s="162"/>
      <c r="K71" s="163"/>
    </row>
    <row r="72" spans="1:11" ht="39.75" customHeight="1" thickBot="1" thickTop="1">
      <c r="A72" s="149"/>
      <c r="B72" s="51" t="s">
        <v>21</v>
      </c>
      <c r="C72" s="59"/>
      <c r="D72" s="60">
        <f>D73+D74+D75</f>
        <v>800000</v>
      </c>
      <c r="E72" s="83">
        <f>E73+E74+E75</f>
        <v>800000</v>
      </c>
      <c r="F72" s="128">
        <f t="shared" si="1"/>
        <v>0</v>
      </c>
      <c r="G72" s="129"/>
      <c r="H72" s="134">
        <f>H73+H74+H75</f>
        <v>0</v>
      </c>
      <c r="I72" s="135"/>
      <c r="J72" s="162"/>
      <c r="K72" s="163"/>
    </row>
    <row r="73" spans="1:11" ht="39.75" customHeight="1">
      <c r="A73" s="229"/>
      <c r="B73" s="232"/>
      <c r="C73" s="43" t="s">
        <v>22</v>
      </c>
      <c r="D73" s="34">
        <v>100000</v>
      </c>
      <c r="E73" s="84">
        <v>100000</v>
      </c>
      <c r="F73" s="160">
        <f t="shared" si="1"/>
        <v>0</v>
      </c>
      <c r="G73" s="161"/>
      <c r="H73" s="130">
        <v>0</v>
      </c>
      <c r="I73" s="131"/>
      <c r="J73" s="162"/>
      <c r="K73" s="163"/>
    </row>
    <row r="74" spans="1:11" ht="39.75" customHeight="1">
      <c r="A74" s="229"/>
      <c r="B74" s="252"/>
      <c r="C74" s="29" t="s">
        <v>23</v>
      </c>
      <c r="D74" s="39">
        <v>500000</v>
      </c>
      <c r="E74" s="85">
        <v>500000</v>
      </c>
      <c r="F74" s="146">
        <f t="shared" si="1"/>
        <v>0</v>
      </c>
      <c r="G74" s="147"/>
      <c r="H74" s="140">
        <v>0</v>
      </c>
      <c r="I74" s="141"/>
      <c r="J74" s="219"/>
      <c r="K74" s="236"/>
    </row>
    <row r="75" spans="1:11" ht="39.75" customHeight="1" thickBot="1">
      <c r="A75" s="251"/>
      <c r="B75" s="253"/>
      <c r="C75" s="44" t="s">
        <v>50</v>
      </c>
      <c r="D75" s="46">
        <v>200000</v>
      </c>
      <c r="E75" s="88">
        <v>200000</v>
      </c>
      <c r="F75" s="158">
        <f t="shared" si="1"/>
        <v>0</v>
      </c>
      <c r="G75" s="159"/>
      <c r="H75" s="182">
        <v>0</v>
      </c>
      <c r="I75" s="183"/>
      <c r="J75" s="249"/>
      <c r="K75" s="250"/>
    </row>
    <row r="76" spans="1:11" ht="14.25" customHeight="1">
      <c r="A76" s="20"/>
      <c r="B76" s="20"/>
      <c r="C76" s="21"/>
      <c r="D76" s="19"/>
      <c r="E76" s="19"/>
      <c r="F76" s="19"/>
      <c r="G76" s="22"/>
      <c r="H76" s="22"/>
      <c r="I76" s="23"/>
      <c r="J76" s="24"/>
      <c r="K76" s="25"/>
    </row>
    <row r="77" spans="1:11" ht="19.5" customHeight="1">
      <c r="A77" s="224" t="s">
        <v>53</v>
      </c>
      <c r="B77" s="224"/>
      <c r="C77" s="224"/>
      <c r="D77" s="224"/>
      <c r="I77" s="225" t="s">
        <v>90</v>
      </c>
      <c r="J77" s="226"/>
      <c r="K77" s="226"/>
    </row>
    <row r="78" spans="1:11" ht="19.5" customHeight="1">
      <c r="A78" s="224"/>
      <c r="B78" s="224"/>
      <c r="C78" s="224"/>
      <c r="D78" s="224"/>
      <c r="I78" s="226"/>
      <c r="J78" s="226"/>
      <c r="K78" s="226"/>
    </row>
    <row r="79" spans="1:11" ht="39" customHeight="1">
      <c r="A79" s="93"/>
      <c r="B79" s="93"/>
      <c r="C79" s="93"/>
      <c r="D79" s="93"/>
      <c r="I79" s="94"/>
      <c r="J79" s="94"/>
      <c r="K79" s="94"/>
    </row>
    <row r="80" spans="1:11" ht="18.75" customHeight="1">
      <c r="A80" s="14"/>
      <c r="B80" s="14"/>
      <c r="C80" s="6"/>
      <c r="D80" s="5"/>
      <c r="J80" s="197" t="s">
        <v>33</v>
      </c>
      <c r="K80" s="198"/>
    </row>
    <row r="81" spans="1:11" ht="18.75" customHeight="1" thickBot="1">
      <c r="A81" s="70"/>
      <c r="B81" s="70"/>
      <c r="C81" s="71"/>
      <c r="D81" s="72"/>
      <c r="E81" s="73"/>
      <c r="F81" s="73"/>
      <c r="G81" s="74"/>
      <c r="H81" s="74"/>
      <c r="I81" s="73"/>
      <c r="J81" s="75"/>
      <c r="K81" s="76"/>
    </row>
    <row r="82" spans="1:11" ht="39.75" customHeight="1">
      <c r="A82" s="199" t="s">
        <v>0</v>
      </c>
      <c r="B82" s="184"/>
      <c r="C82" s="200"/>
      <c r="D82" s="184" t="s">
        <v>74</v>
      </c>
      <c r="E82" s="156" t="s">
        <v>76</v>
      </c>
      <c r="F82" s="184" t="s">
        <v>43</v>
      </c>
      <c r="G82" s="205"/>
      <c r="H82" s="206" t="s">
        <v>88</v>
      </c>
      <c r="I82" s="205"/>
      <c r="J82" s="184" t="s">
        <v>31</v>
      </c>
      <c r="K82" s="208"/>
    </row>
    <row r="83" spans="1:11" ht="39.75" customHeight="1">
      <c r="A83" s="47" t="s">
        <v>1</v>
      </c>
      <c r="B83" s="48" t="s">
        <v>2</v>
      </c>
      <c r="C83" s="48" t="s">
        <v>3</v>
      </c>
      <c r="D83" s="185"/>
      <c r="E83" s="157"/>
      <c r="F83" s="185"/>
      <c r="G83" s="185"/>
      <c r="H83" s="207"/>
      <c r="I83" s="207"/>
      <c r="J83" s="209"/>
      <c r="K83" s="210"/>
    </row>
    <row r="84" spans="1:11" ht="33" customHeight="1" thickBot="1">
      <c r="A84" s="41" t="s">
        <v>51</v>
      </c>
      <c r="B84" s="40"/>
      <c r="C84" s="53"/>
      <c r="D84" s="54">
        <f>SUM(D85,D92,D95)</f>
        <v>24740000</v>
      </c>
      <c r="E84" s="86">
        <f>SUM(E85,E92,E95)</f>
        <v>27060000</v>
      </c>
      <c r="F84" s="146">
        <f>E84-D84</f>
        <v>2320000</v>
      </c>
      <c r="G84" s="147"/>
      <c r="H84" s="136">
        <f>H85+H92+H95</f>
        <v>9380568</v>
      </c>
      <c r="I84" s="137"/>
      <c r="J84" s="162"/>
      <c r="K84" s="163"/>
    </row>
    <row r="85" spans="1:11" ht="33" customHeight="1" thickBot="1" thickTop="1">
      <c r="A85" s="123"/>
      <c r="B85" s="64" t="s">
        <v>52</v>
      </c>
      <c r="C85" s="68"/>
      <c r="D85" s="66">
        <f>SUM(D86:D91)</f>
        <v>17440000</v>
      </c>
      <c r="E85" s="89">
        <f>SUM(E86:E91)</f>
        <v>19060000</v>
      </c>
      <c r="F85" s="164">
        <f>E85-D85</f>
        <v>1620000</v>
      </c>
      <c r="G85" s="165"/>
      <c r="H85" s="134">
        <f>H86+H87+H88+H89+H90+H91</f>
        <v>7276218</v>
      </c>
      <c r="I85" s="135"/>
      <c r="J85" s="162"/>
      <c r="K85" s="163"/>
    </row>
    <row r="86" spans="1:11" ht="33" customHeight="1">
      <c r="A86" s="124"/>
      <c r="B86" s="231"/>
      <c r="C86" s="57" t="s">
        <v>24</v>
      </c>
      <c r="D86" s="62">
        <v>7760000</v>
      </c>
      <c r="E86" s="87">
        <v>9780000</v>
      </c>
      <c r="F86" s="160">
        <f>E86-D86</f>
        <v>2020000</v>
      </c>
      <c r="G86" s="161"/>
      <c r="H86" s="130">
        <v>3999790</v>
      </c>
      <c r="I86" s="131"/>
      <c r="J86" s="143" t="s">
        <v>89</v>
      </c>
      <c r="K86" s="235"/>
    </row>
    <row r="87" spans="1:11" ht="33" customHeight="1">
      <c r="A87" s="124"/>
      <c r="B87" s="232"/>
      <c r="C87" s="92" t="s">
        <v>55</v>
      </c>
      <c r="D87" s="39">
        <v>150000</v>
      </c>
      <c r="E87" s="85">
        <v>150000</v>
      </c>
      <c r="F87" s="146">
        <f aca="true" t="shared" si="2" ref="F87:F112">E87-D87</f>
        <v>0</v>
      </c>
      <c r="G87" s="147"/>
      <c r="H87" s="140">
        <v>44400</v>
      </c>
      <c r="I87" s="141"/>
      <c r="J87" s="162"/>
      <c r="K87" s="163"/>
    </row>
    <row r="88" spans="1:11" ht="33" customHeight="1">
      <c r="A88" s="124"/>
      <c r="B88" s="232"/>
      <c r="C88" s="29" t="s">
        <v>25</v>
      </c>
      <c r="D88" s="39">
        <v>50000</v>
      </c>
      <c r="E88" s="85">
        <v>50000</v>
      </c>
      <c r="F88" s="146">
        <f t="shared" si="2"/>
        <v>0</v>
      </c>
      <c r="G88" s="147"/>
      <c r="H88" s="140">
        <v>0</v>
      </c>
      <c r="I88" s="141"/>
      <c r="J88" s="162"/>
      <c r="K88" s="163"/>
    </row>
    <row r="89" spans="1:11" ht="33" customHeight="1">
      <c r="A89" s="124"/>
      <c r="B89" s="232"/>
      <c r="C89" s="29" t="s">
        <v>26</v>
      </c>
      <c r="D89" s="39">
        <v>360000</v>
      </c>
      <c r="E89" s="85">
        <v>360000</v>
      </c>
      <c r="F89" s="146">
        <f t="shared" si="2"/>
        <v>0</v>
      </c>
      <c r="G89" s="147"/>
      <c r="H89" s="140">
        <v>67780</v>
      </c>
      <c r="I89" s="141"/>
      <c r="J89" s="162"/>
      <c r="K89" s="163"/>
    </row>
    <row r="90" spans="1:11" ht="33" customHeight="1">
      <c r="A90" s="124"/>
      <c r="B90" s="232"/>
      <c r="C90" s="29" t="s">
        <v>27</v>
      </c>
      <c r="D90" s="39">
        <v>720000</v>
      </c>
      <c r="E90" s="85">
        <v>720000</v>
      </c>
      <c r="F90" s="146">
        <f t="shared" si="2"/>
        <v>0</v>
      </c>
      <c r="G90" s="147"/>
      <c r="H90" s="140">
        <v>24800</v>
      </c>
      <c r="I90" s="141"/>
      <c r="J90" s="143"/>
      <c r="K90" s="133"/>
    </row>
    <row r="91" spans="1:11" ht="33" customHeight="1">
      <c r="A91" s="124"/>
      <c r="B91" s="233"/>
      <c r="C91" s="29" t="s">
        <v>28</v>
      </c>
      <c r="D91" s="39">
        <v>8400000</v>
      </c>
      <c r="E91" s="85">
        <v>8000000</v>
      </c>
      <c r="F91" s="146">
        <f t="shared" si="2"/>
        <v>-400000</v>
      </c>
      <c r="G91" s="147"/>
      <c r="H91" s="140">
        <v>3139448</v>
      </c>
      <c r="I91" s="141"/>
      <c r="J91" s="143"/>
      <c r="K91" s="144"/>
    </row>
    <row r="92" spans="1:11" ht="38.25" thickBot="1">
      <c r="A92" s="124"/>
      <c r="B92" s="44" t="s">
        <v>41</v>
      </c>
      <c r="C92" s="45"/>
      <c r="D92" s="46">
        <f>SUM(D93:D94)</f>
        <v>6200000</v>
      </c>
      <c r="E92" s="88">
        <f>SUM(E93:E94)</f>
        <v>6200000</v>
      </c>
      <c r="F92" s="158">
        <f t="shared" si="2"/>
        <v>0</v>
      </c>
      <c r="G92" s="159"/>
      <c r="H92" s="182">
        <f>H93+H94</f>
        <v>1852350</v>
      </c>
      <c r="I92" s="183"/>
      <c r="J92" s="162"/>
      <c r="K92" s="163"/>
    </row>
    <row r="93" spans="1:11" ht="37.5">
      <c r="A93" s="124"/>
      <c r="B93" s="254"/>
      <c r="C93" s="43" t="s">
        <v>36</v>
      </c>
      <c r="D93" s="34">
        <v>3100000</v>
      </c>
      <c r="E93" s="84">
        <v>3100000</v>
      </c>
      <c r="F93" s="128">
        <f t="shared" si="2"/>
        <v>0</v>
      </c>
      <c r="G93" s="129"/>
      <c r="H93" s="130">
        <v>541850</v>
      </c>
      <c r="I93" s="131"/>
      <c r="J93" s="162"/>
      <c r="K93" s="163"/>
    </row>
    <row r="94" spans="1:11" ht="37.5">
      <c r="A94" s="124"/>
      <c r="B94" s="255"/>
      <c r="C94" s="29" t="s">
        <v>37</v>
      </c>
      <c r="D94" s="39">
        <v>3100000</v>
      </c>
      <c r="E94" s="85">
        <v>3100000</v>
      </c>
      <c r="F94" s="146">
        <f t="shared" si="2"/>
        <v>0</v>
      </c>
      <c r="G94" s="147"/>
      <c r="H94" s="140">
        <v>1310500</v>
      </c>
      <c r="I94" s="141"/>
      <c r="J94" s="162"/>
      <c r="K94" s="163"/>
    </row>
    <row r="95" spans="1:11" ht="33" customHeight="1" thickBot="1">
      <c r="A95" s="124"/>
      <c r="B95" s="40" t="s">
        <v>29</v>
      </c>
      <c r="C95" s="53"/>
      <c r="D95" s="54">
        <f>SUM(D96:D100)</f>
        <v>1100000</v>
      </c>
      <c r="E95" s="120">
        <f>SUM(E96:E101)</f>
        <v>1800000</v>
      </c>
      <c r="F95" s="146">
        <f t="shared" si="2"/>
        <v>700000</v>
      </c>
      <c r="G95" s="147"/>
      <c r="H95" s="182">
        <f>SUM(H96:I101)</f>
        <v>252000</v>
      </c>
      <c r="I95" s="183"/>
      <c r="J95" s="162"/>
      <c r="K95" s="163"/>
    </row>
    <row r="96" spans="1:11" ht="37.5">
      <c r="A96" s="124"/>
      <c r="B96" s="125"/>
      <c r="C96" s="57" t="s">
        <v>79</v>
      </c>
      <c r="D96" s="62">
        <v>400000</v>
      </c>
      <c r="E96" s="87">
        <v>500000</v>
      </c>
      <c r="F96" s="160">
        <f t="shared" si="2"/>
        <v>100000</v>
      </c>
      <c r="G96" s="161"/>
      <c r="H96" s="130">
        <v>252000</v>
      </c>
      <c r="I96" s="131"/>
      <c r="J96" s="162"/>
      <c r="K96" s="163"/>
    </row>
    <row r="97" spans="1:11" ht="37.5">
      <c r="A97" s="124"/>
      <c r="B97" s="122"/>
      <c r="C97" s="106" t="s">
        <v>80</v>
      </c>
      <c r="D97" s="39">
        <v>400000</v>
      </c>
      <c r="E97" s="85">
        <v>400000</v>
      </c>
      <c r="F97" s="146">
        <f t="shared" si="2"/>
        <v>0</v>
      </c>
      <c r="G97" s="147"/>
      <c r="H97" s="140">
        <v>0</v>
      </c>
      <c r="I97" s="141"/>
      <c r="J97" s="162"/>
      <c r="K97" s="163"/>
    </row>
    <row r="98" spans="1:11" ht="37.5">
      <c r="A98" s="124"/>
      <c r="B98" s="122"/>
      <c r="C98" s="106" t="s">
        <v>38</v>
      </c>
      <c r="D98" s="101">
        <v>200000</v>
      </c>
      <c r="E98" s="85">
        <v>200000</v>
      </c>
      <c r="F98" s="140">
        <f>E98-D98</f>
        <v>0</v>
      </c>
      <c r="G98" s="141"/>
      <c r="H98" s="140">
        <v>0</v>
      </c>
      <c r="I98" s="141"/>
      <c r="J98" s="132"/>
      <c r="K98" s="133"/>
    </row>
    <row r="99" spans="1:11" ht="37.5">
      <c r="A99" s="124"/>
      <c r="B99" s="122"/>
      <c r="C99" s="116" t="s">
        <v>81</v>
      </c>
      <c r="D99" s="114">
        <v>100000</v>
      </c>
      <c r="E99" s="85">
        <v>100000</v>
      </c>
      <c r="F99" s="140">
        <f t="shared" si="2"/>
        <v>0</v>
      </c>
      <c r="G99" s="142"/>
      <c r="H99" s="140">
        <v>0</v>
      </c>
      <c r="I99" s="142"/>
      <c r="J99" s="239"/>
      <c r="K99" s="240"/>
    </row>
    <row r="100" spans="1:11" ht="37.5">
      <c r="A100" s="124"/>
      <c r="B100" s="122"/>
      <c r="C100" s="117" t="s">
        <v>91</v>
      </c>
      <c r="D100" s="115">
        <v>0</v>
      </c>
      <c r="E100" s="86">
        <v>300000</v>
      </c>
      <c r="F100" s="140">
        <f>E100-D100</f>
        <v>300000</v>
      </c>
      <c r="G100" s="142"/>
      <c r="H100" s="140">
        <v>0</v>
      </c>
      <c r="I100" s="142"/>
      <c r="J100" s="143" t="s">
        <v>97</v>
      </c>
      <c r="K100" s="144"/>
    </row>
    <row r="101" spans="1:11" ht="37.5" customHeight="1">
      <c r="A101" s="118"/>
      <c r="B101" s="119"/>
      <c r="C101" s="121" t="s">
        <v>95</v>
      </c>
      <c r="D101" s="120">
        <v>0</v>
      </c>
      <c r="E101" s="86">
        <v>300000</v>
      </c>
      <c r="F101" s="140">
        <f>E101-D101</f>
        <v>300000</v>
      </c>
      <c r="G101" s="141"/>
      <c r="H101" s="140">
        <v>0</v>
      </c>
      <c r="I101" s="141"/>
      <c r="J101" s="143" t="s">
        <v>96</v>
      </c>
      <c r="K101" s="145"/>
    </row>
    <row r="102" spans="1:11" ht="33" customHeight="1" thickBot="1">
      <c r="A102" s="112" t="s">
        <v>82</v>
      </c>
      <c r="B102" s="113"/>
      <c r="C102" s="31"/>
      <c r="D102" s="96">
        <f>SUM(D103)</f>
        <v>100000</v>
      </c>
      <c r="E102" s="80">
        <f>SUM(E103)</f>
        <v>100000</v>
      </c>
      <c r="F102" s="136">
        <f>SUM(E102-D102)</f>
        <v>0</v>
      </c>
      <c r="G102" s="137"/>
      <c r="H102" s="136">
        <f>SUM(H103)</f>
        <v>64430</v>
      </c>
      <c r="I102" s="137"/>
      <c r="J102" s="132"/>
      <c r="K102" s="133"/>
    </row>
    <row r="103" spans="1:11" ht="33" customHeight="1" thickBot="1" thickTop="1">
      <c r="A103" s="126"/>
      <c r="B103" s="36" t="s">
        <v>82</v>
      </c>
      <c r="C103" s="36"/>
      <c r="D103" s="100">
        <f>SUM(D104)</f>
        <v>100000</v>
      </c>
      <c r="E103" s="90">
        <f>SUM(E104)</f>
        <v>100000</v>
      </c>
      <c r="F103" s="134">
        <f>SUM(E103-D103)</f>
        <v>0</v>
      </c>
      <c r="G103" s="135"/>
      <c r="H103" s="134">
        <f>SUM(H104)</f>
        <v>64430</v>
      </c>
      <c r="I103" s="135"/>
      <c r="J103" s="132"/>
      <c r="K103" s="133"/>
    </row>
    <row r="104" spans="1:11" ht="37.5">
      <c r="A104" s="127"/>
      <c r="B104" s="104"/>
      <c r="C104" s="42" t="s">
        <v>83</v>
      </c>
      <c r="D104" s="97">
        <v>100000</v>
      </c>
      <c r="E104" s="81">
        <v>100000</v>
      </c>
      <c r="F104" s="130">
        <f>SUM(E104-D104)</f>
        <v>0</v>
      </c>
      <c r="G104" s="131"/>
      <c r="H104" s="130">
        <v>64430</v>
      </c>
      <c r="I104" s="131"/>
      <c r="J104" s="132"/>
      <c r="K104" s="133"/>
    </row>
    <row r="105" spans="1:11" ht="33" customHeight="1" thickBot="1">
      <c r="A105" s="30" t="s">
        <v>30</v>
      </c>
      <c r="B105" s="31"/>
      <c r="C105" s="32"/>
      <c r="D105" s="33">
        <f>D106</f>
        <v>100000</v>
      </c>
      <c r="E105" s="80">
        <f>E106</f>
        <v>100000</v>
      </c>
      <c r="F105" s="138">
        <f t="shared" si="2"/>
        <v>0</v>
      </c>
      <c r="G105" s="139"/>
      <c r="H105" s="136">
        <f>H106</f>
        <v>0</v>
      </c>
      <c r="I105" s="137"/>
      <c r="J105" s="162"/>
      <c r="K105" s="163"/>
    </row>
    <row r="106" spans="1:11" ht="33" customHeight="1" thickBot="1" thickTop="1">
      <c r="A106" s="241"/>
      <c r="B106" s="36" t="s">
        <v>30</v>
      </c>
      <c r="C106" s="37"/>
      <c r="D106" s="100">
        <f>D107</f>
        <v>100000</v>
      </c>
      <c r="E106" s="90">
        <f>E107</f>
        <v>100000</v>
      </c>
      <c r="F106" s="186">
        <f t="shared" si="2"/>
        <v>0</v>
      </c>
      <c r="G106" s="187"/>
      <c r="H106" s="134">
        <f>H107</f>
        <v>0</v>
      </c>
      <c r="I106" s="135"/>
      <c r="J106" s="162"/>
      <c r="K106" s="163"/>
    </row>
    <row r="107" spans="1:11" ht="33" customHeight="1">
      <c r="A107" s="230"/>
      <c r="B107" s="52"/>
      <c r="C107" s="43" t="s">
        <v>30</v>
      </c>
      <c r="D107" s="34">
        <v>100000</v>
      </c>
      <c r="E107" s="84">
        <v>100000</v>
      </c>
      <c r="F107" s="128">
        <f t="shared" si="2"/>
        <v>0</v>
      </c>
      <c r="G107" s="129"/>
      <c r="H107" s="130">
        <v>0</v>
      </c>
      <c r="I107" s="131"/>
      <c r="J107" s="162"/>
      <c r="K107" s="163"/>
    </row>
    <row r="108" spans="1:11" ht="38.25" thickBot="1">
      <c r="A108" s="30" t="s">
        <v>84</v>
      </c>
      <c r="B108" s="31"/>
      <c r="C108" s="32"/>
      <c r="D108" s="33">
        <f>D109</f>
        <v>300000</v>
      </c>
      <c r="E108" s="80">
        <f>E109</f>
        <v>500000</v>
      </c>
      <c r="F108" s="146">
        <f t="shared" si="2"/>
        <v>200000</v>
      </c>
      <c r="G108" s="147"/>
      <c r="H108" s="136">
        <f>H109</f>
        <v>8300</v>
      </c>
      <c r="I108" s="137"/>
      <c r="J108" s="162"/>
      <c r="K108" s="163"/>
    </row>
    <row r="109" spans="1:11" ht="39" thickBot="1" thickTop="1">
      <c r="A109" s="241"/>
      <c r="B109" s="51" t="s">
        <v>84</v>
      </c>
      <c r="C109" s="59"/>
      <c r="D109" s="60">
        <f>SUM(D110:D111)</f>
        <v>300000</v>
      </c>
      <c r="E109" s="83">
        <f>SUM(E110:E111)</f>
        <v>500000</v>
      </c>
      <c r="F109" s="186">
        <f t="shared" si="2"/>
        <v>200000</v>
      </c>
      <c r="G109" s="187"/>
      <c r="H109" s="134">
        <f>H111</f>
        <v>8300</v>
      </c>
      <c r="I109" s="135"/>
      <c r="J109" s="162"/>
      <c r="K109" s="163"/>
    </row>
    <row r="110" spans="1:11" ht="33" customHeight="1">
      <c r="A110" s="241"/>
      <c r="B110" s="242"/>
      <c r="C110" s="55" t="s">
        <v>85</v>
      </c>
      <c r="D110" s="97">
        <v>290000</v>
      </c>
      <c r="E110" s="81">
        <v>490000</v>
      </c>
      <c r="F110" s="128">
        <f>E110-D110</f>
        <v>200000</v>
      </c>
      <c r="G110" s="129"/>
      <c r="H110" s="130">
        <v>0</v>
      </c>
      <c r="I110" s="131"/>
      <c r="J110" s="132"/>
      <c r="K110" s="133"/>
    </row>
    <row r="111" spans="1:11" ht="33" customHeight="1" thickBot="1">
      <c r="A111" s="229"/>
      <c r="B111" s="243"/>
      <c r="C111" s="31" t="s">
        <v>86</v>
      </c>
      <c r="D111" s="96">
        <v>10000</v>
      </c>
      <c r="E111" s="80">
        <v>10000</v>
      </c>
      <c r="F111" s="138">
        <f>E111-D111</f>
        <v>0</v>
      </c>
      <c r="G111" s="139"/>
      <c r="H111" s="138">
        <v>8300</v>
      </c>
      <c r="I111" s="138"/>
      <c r="J111" s="237"/>
      <c r="K111" s="238"/>
    </row>
    <row r="112" spans="1:11" ht="39.75" customHeight="1" thickBot="1" thickTop="1">
      <c r="A112" s="67" t="s">
        <v>9</v>
      </c>
      <c r="B112" s="36"/>
      <c r="C112" s="69"/>
      <c r="D112" s="38">
        <f>SUM(D53,D71,D84,D102,D105,D108)</f>
        <v>135190000</v>
      </c>
      <c r="E112" s="90">
        <f>SUM(E53,E71,E84,E102,E105,E108)</f>
        <v>126240000</v>
      </c>
      <c r="F112" s="186">
        <f t="shared" si="2"/>
        <v>-8950000</v>
      </c>
      <c r="G112" s="187"/>
      <c r="H112" s="134">
        <f>H53+H71+H84+H102+H105+H108</f>
        <v>46494078</v>
      </c>
      <c r="I112" s="135"/>
      <c r="J112" s="215"/>
      <c r="K112" s="216"/>
    </row>
    <row r="114" spans="1:11" ht="19.5" customHeight="1">
      <c r="A114" s="224" t="s">
        <v>47</v>
      </c>
      <c r="B114" s="224"/>
      <c r="C114" s="224"/>
      <c r="D114" s="224"/>
      <c r="I114" s="225" t="s">
        <v>90</v>
      </c>
      <c r="J114" s="226"/>
      <c r="K114" s="226"/>
    </row>
    <row r="115" spans="1:11" ht="19.5" customHeight="1">
      <c r="A115" s="224"/>
      <c r="B115" s="224"/>
      <c r="C115" s="224"/>
      <c r="D115" s="224"/>
      <c r="I115" s="226"/>
      <c r="J115" s="226"/>
      <c r="K115" s="226"/>
    </row>
    <row r="116" spans="1:4" ht="13.5">
      <c r="A116" s="15"/>
      <c r="B116" s="15"/>
      <c r="C116" s="15"/>
      <c r="D116" s="15"/>
    </row>
  </sheetData>
  <sheetProtection/>
  <mergeCells count="304">
    <mergeCell ref="F63:G63"/>
    <mergeCell ref="F27:G27"/>
    <mergeCell ref="F28:G28"/>
    <mergeCell ref="F29:G29"/>
    <mergeCell ref="F32:G32"/>
    <mergeCell ref="F33:G33"/>
    <mergeCell ref="F34:G34"/>
    <mergeCell ref="J85:K85"/>
    <mergeCell ref="F14:G14"/>
    <mergeCell ref="F16:G16"/>
    <mergeCell ref="F15:G15"/>
    <mergeCell ref="F17:G17"/>
    <mergeCell ref="F18:G18"/>
    <mergeCell ref="F19:G19"/>
    <mergeCell ref="F20:G20"/>
    <mergeCell ref="F21:G21"/>
    <mergeCell ref="F22:G22"/>
    <mergeCell ref="F84:G84"/>
    <mergeCell ref="F85:G85"/>
    <mergeCell ref="F64:G64"/>
    <mergeCell ref="H32:I32"/>
    <mergeCell ref="J33:K33"/>
    <mergeCell ref="H33:I33"/>
    <mergeCell ref="J34:K34"/>
    <mergeCell ref="F40:G40"/>
    <mergeCell ref="H40:I40"/>
    <mergeCell ref="J37:K37"/>
    <mergeCell ref="H53:I53"/>
    <mergeCell ref="H54:I54"/>
    <mergeCell ref="H55:I55"/>
    <mergeCell ref="H56:I56"/>
    <mergeCell ref="H57:I57"/>
    <mergeCell ref="H58:I58"/>
    <mergeCell ref="J94:K94"/>
    <mergeCell ref="J95:K95"/>
    <mergeCell ref="J92:K92"/>
    <mergeCell ref="J93:K93"/>
    <mergeCell ref="J90:K90"/>
    <mergeCell ref="J91:K91"/>
    <mergeCell ref="J88:K88"/>
    <mergeCell ref="J89:K89"/>
    <mergeCell ref="A38:A41"/>
    <mergeCell ref="B39:B41"/>
    <mergeCell ref="J75:K75"/>
    <mergeCell ref="J87:K87"/>
    <mergeCell ref="A82:C82"/>
    <mergeCell ref="J84:K84"/>
    <mergeCell ref="A77:D78"/>
    <mergeCell ref="J80:K80"/>
    <mergeCell ref="I77:K78"/>
    <mergeCell ref="J82:K83"/>
    <mergeCell ref="A72:A75"/>
    <mergeCell ref="B73:B75"/>
    <mergeCell ref="B86:B91"/>
    <mergeCell ref="B93:B94"/>
    <mergeCell ref="H88:I88"/>
    <mergeCell ref="F59:G59"/>
    <mergeCell ref="J112:K112"/>
    <mergeCell ref="A114:D115"/>
    <mergeCell ref="J108:K108"/>
    <mergeCell ref="J109:K109"/>
    <mergeCell ref="J111:K111"/>
    <mergeCell ref="J105:K105"/>
    <mergeCell ref="J106:K106"/>
    <mergeCell ref="J107:K107"/>
    <mergeCell ref="J96:K96"/>
    <mergeCell ref="J97:K97"/>
    <mergeCell ref="J99:K99"/>
    <mergeCell ref="I114:K115"/>
    <mergeCell ref="A106:A107"/>
    <mergeCell ref="A109:A111"/>
    <mergeCell ref="H106:I106"/>
    <mergeCell ref="H107:I107"/>
    <mergeCell ref="H108:I108"/>
    <mergeCell ref="H109:I109"/>
    <mergeCell ref="H111:I111"/>
    <mergeCell ref="H112:I112"/>
    <mergeCell ref="F112:G112"/>
    <mergeCell ref="H96:I96"/>
    <mergeCell ref="H97:I97"/>
    <mergeCell ref="B110:B111"/>
    <mergeCell ref="F88:G88"/>
    <mergeCell ref="F74:G74"/>
    <mergeCell ref="J60:K60"/>
    <mergeCell ref="J72:K72"/>
    <mergeCell ref="J73:K73"/>
    <mergeCell ref="J69:K69"/>
    <mergeCell ref="J70:K70"/>
    <mergeCell ref="J71:K71"/>
    <mergeCell ref="J66:K66"/>
    <mergeCell ref="J67:K67"/>
    <mergeCell ref="J68:K68"/>
    <mergeCell ref="J61:K61"/>
    <mergeCell ref="J62:K62"/>
    <mergeCell ref="F60:G60"/>
    <mergeCell ref="F61:G61"/>
    <mergeCell ref="H82:I83"/>
    <mergeCell ref="H84:I84"/>
    <mergeCell ref="H85:I85"/>
    <mergeCell ref="H86:I86"/>
    <mergeCell ref="H87:I87"/>
    <mergeCell ref="F82:G83"/>
    <mergeCell ref="J86:K86"/>
    <mergeCell ref="F86:G86"/>
    <mergeCell ref="J74:K74"/>
    <mergeCell ref="A44:D45"/>
    <mergeCell ref="A47:B47"/>
    <mergeCell ref="I44:K45"/>
    <mergeCell ref="F41:G41"/>
    <mergeCell ref="F42:G42"/>
    <mergeCell ref="H42:I42"/>
    <mergeCell ref="J53:K53"/>
    <mergeCell ref="J54:K54"/>
    <mergeCell ref="J49:K49"/>
    <mergeCell ref="A51:C51"/>
    <mergeCell ref="F51:G52"/>
    <mergeCell ref="E51:E52"/>
    <mergeCell ref="D51:D52"/>
    <mergeCell ref="H51:I52"/>
    <mergeCell ref="J51:K52"/>
    <mergeCell ref="A54:A70"/>
    <mergeCell ref="B55:B60"/>
    <mergeCell ref="B62:B64"/>
    <mergeCell ref="B66:B70"/>
    <mergeCell ref="J63:K63"/>
    <mergeCell ref="J64:K64"/>
    <mergeCell ref="J65:K65"/>
    <mergeCell ref="F58:G58"/>
    <mergeCell ref="F53:G53"/>
    <mergeCell ref="H59:I59"/>
    <mergeCell ref="H60:I60"/>
    <mergeCell ref="J42:K42"/>
    <mergeCell ref="H61:I61"/>
    <mergeCell ref="H63:I63"/>
    <mergeCell ref="H64:I64"/>
    <mergeCell ref="J41:K41"/>
    <mergeCell ref="H41:I41"/>
    <mergeCell ref="F37:G37"/>
    <mergeCell ref="F54:G54"/>
    <mergeCell ref="F55:G55"/>
    <mergeCell ref="F56:G56"/>
    <mergeCell ref="F57:G57"/>
    <mergeCell ref="H37:I37"/>
    <mergeCell ref="J55:K56"/>
    <mergeCell ref="J58:K59"/>
    <mergeCell ref="J57:K57"/>
    <mergeCell ref="J38:K38"/>
    <mergeCell ref="H38:I38"/>
    <mergeCell ref="J39:K39"/>
    <mergeCell ref="H39:I39"/>
    <mergeCell ref="J40:K40"/>
    <mergeCell ref="F38:G38"/>
    <mergeCell ref="F39:G39"/>
    <mergeCell ref="A1:K1"/>
    <mergeCell ref="A6:B6"/>
    <mergeCell ref="J7:K7"/>
    <mergeCell ref="A9:C9"/>
    <mergeCell ref="H12:I12"/>
    <mergeCell ref="J13:K13"/>
    <mergeCell ref="D9:D10"/>
    <mergeCell ref="E9:E10"/>
    <mergeCell ref="F11:G11"/>
    <mergeCell ref="A12:A13"/>
    <mergeCell ref="H13:I13"/>
    <mergeCell ref="H3:H4"/>
    <mergeCell ref="F9:G10"/>
    <mergeCell ref="H9:I10"/>
    <mergeCell ref="J9:K10"/>
    <mergeCell ref="F12:G12"/>
    <mergeCell ref="F13:G13"/>
    <mergeCell ref="J11:K11"/>
    <mergeCell ref="H11:I11"/>
    <mergeCell ref="J12:K12"/>
    <mergeCell ref="H95:I95"/>
    <mergeCell ref="J14:K14"/>
    <mergeCell ref="H14:I14"/>
    <mergeCell ref="J15:K15"/>
    <mergeCell ref="H21:I21"/>
    <mergeCell ref="J22:K22"/>
    <mergeCell ref="H22:I22"/>
    <mergeCell ref="J23:K23"/>
    <mergeCell ref="H23:I23"/>
    <mergeCell ref="J27:K27"/>
    <mergeCell ref="H18:I18"/>
    <mergeCell ref="J19:K19"/>
    <mergeCell ref="H19:I19"/>
    <mergeCell ref="J20:K20"/>
    <mergeCell ref="H20:I20"/>
    <mergeCell ref="J21:K21"/>
    <mergeCell ref="H15:I15"/>
    <mergeCell ref="J24:K24"/>
    <mergeCell ref="J25:K25"/>
    <mergeCell ref="J26:K26"/>
    <mergeCell ref="J16:K16"/>
    <mergeCell ref="J17:K17"/>
    <mergeCell ref="J18:K18"/>
    <mergeCell ref="H27:I27"/>
    <mergeCell ref="F62:G62"/>
    <mergeCell ref="D82:D83"/>
    <mergeCell ref="F106:G106"/>
    <mergeCell ref="F107:G107"/>
    <mergeCell ref="F108:G108"/>
    <mergeCell ref="F109:G109"/>
    <mergeCell ref="F111:G111"/>
    <mergeCell ref="H89:I89"/>
    <mergeCell ref="H99:I99"/>
    <mergeCell ref="H105:I105"/>
    <mergeCell ref="F90:G90"/>
    <mergeCell ref="F91:G91"/>
    <mergeCell ref="F92:G92"/>
    <mergeCell ref="F93:G93"/>
    <mergeCell ref="F94:G94"/>
    <mergeCell ref="F95:G95"/>
    <mergeCell ref="F96:G96"/>
    <mergeCell ref="F97:G97"/>
    <mergeCell ref="F99:G99"/>
    <mergeCell ref="H90:I90"/>
    <mergeCell ref="H91:I91"/>
    <mergeCell ref="H92:I92"/>
    <mergeCell ref="H93:I93"/>
    <mergeCell ref="H94:I94"/>
    <mergeCell ref="F67:G67"/>
    <mergeCell ref="F68:G68"/>
    <mergeCell ref="H65:I65"/>
    <mergeCell ref="H66:I66"/>
    <mergeCell ref="H67:I67"/>
    <mergeCell ref="H69:I69"/>
    <mergeCell ref="H75:I75"/>
    <mergeCell ref="H73:I73"/>
    <mergeCell ref="H74:I74"/>
    <mergeCell ref="J28:K28"/>
    <mergeCell ref="H28:I28"/>
    <mergeCell ref="J29:K29"/>
    <mergeCell ref="H29:I29"/>
    <mergeCell ref="H34:I34"/>
    <mergeCell ref="B16:B19"/>
    <mergeCell ref="A21:A26"/>
    <mergeCell ref="A15:A19"/>
    <mergeCell ref="F24:G24"/>
    <mergeCell ref="F25:G25"/>
    <mergeCell ref="F26:G26"/>
    <mergeCell ref="H24:I24"/>
    <mergeCell ref="H25:I25"/>
    <mergeCell ref="H26:I26"/>
    <mergeCell ref="B24:B26"/>
    <mergeCell ref="H16:I16"/>
    <mergeCell ref="H17:I17"/>
    <mergeCell ref="F23:G23"/>
    <mergeCell ref="J35:K35"/>
    <mergeCell ref="J36:K36"/>
    <mergeCell ref="F30:G30"/>
    <mergeCell ref="F31:G31"/>
    <mergeCell ref="H30:I30"/>
    <mergeCell ref="H31:I31"/>
    <mergeCell ref="J30:K30"/>
    <mergeCell ref="J31:K31"/>
    <mergeCell ref="J32:K32"/>
    <mergeCell ref="F87:G87"/>
    <mergeCell ref="F89:G89"/>
    <mergeCell ref="A28:A31"/>
    <mergeCell ref="B29:B31"/>
    <mergeCell ref="A33:A36"/>
    <mergeCell ref="B34:B36"/>
    <mergeCell ref="F35:G35"/>
    <mergeCell ref="F36:G36"/>
    <mergeCell ref="H35:I35"/>
    <mergeCell ref="H36:I36"/>
    <mergeCell ref="E82:E83"/>
    <mergeCell ref="F75:G75"/>
    <mergeCell ref="F70:G70"/>
    <mergeCell ref="H70:I70"/>
    <mergeCell ref="H62:I62"/>
    <mergeCell ref="F71:G71"/>
    <mergeCell ref="F72:G72"/>
    <mergeCell ref="F73:G73"/>
    <mergeCell ref="H71:I71"/>
    <mergeCell ref="H72:I72"/>
    <mergeCell ref="F69:G69"/>
    <mergeCell ref="H68:I68"/>
    <mergeCell ref="F65:G65"/>
    <mergeCell ref="F66:G66"/>
    <mergeCell ref="A103:A104"/>
    <mergeCell ref="F110:G110"/>
    <mergeCell ref="H110:I110"/>
    <mergeCell ref="J110:K110"/>
    <mergeCell ref="F104:G104"/>
    <mergeCell ref="F103:G103"/>
    <mergeCell ref="F102:G102"/>
    <mergeCell ref="F105:G105"/>
    <mergeCell ref="F98:G98"/>
    <mergeCell ref="H98:I98"/>
    <mergeCell ref="H102:I102"/>
    <mergeCell ref="H103:I103"/>
    <mergeCell ref="H104:I104"/>
    <mergeCell ref="J98:K98"/>
    <mergeCell ref="J102:K102"/>
    <mergeCell ref="J103:K103"/>
    <mergeCell ref="J104:K104"/>
    <mergeCell ref="F100:G100"/>
    <mergeCell ref="H100:I100"/>
    <mergeCell ref="J100:K100"/>
    <mergeCell ref="F101:G101"/>
    <mergeCell ref="H101:I101"/>
    <mergeCell ref="J101:K101"/>
  </mergeCells>
  <printOptions/>
  <pageMargins left="0.3937007874015748" right="0.3937007874015748" top="0.7874015748031497" bottom="0.31496062992125984" header="0" footer="0"/>
  <pageSetup horizontalDpi="600" verticalDpi="600" orientation="portrait" paperSize="9" scale="61" r:id="rId2"/>
  <rowBreaks count="2" manualBreakCount="2">
    <brk id="45" max="10" man="1"/>
    <brk id="78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85MSL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Chamsae</dc:creator>
  <cp:keywords/>
  <dc:description/>
  <cp:lastModifiedBy>한나맘</cp:lastModifiedBy>
  <cp:lastPrinted>2013-07-18T06:48:39Z</cp:lastPrinted>
  <dcterms:created xsi:type="dcterms:W3CDTF">2011-11-02T06:58:19Z</dcterms:created>
  <dcterms:modified xsi:type="dcterms:W3CDTF">2013-07-22T12:03:44Z</dcterms:modified>
  <cp:category/>
  <cp:version/>
  <cp:contentType/>
  <cp:contentStatus/>
</cp:coreProperties>
</file>